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showInkAnnotation="0" codeName="ThisWorkbook" defaultThemeVersion="124226"/>
  <mc:AlternateContent xmlns:mc="http://schemas.openxmlformats.org/markup-compatibility/2006">
    <mc:Choice Requires="x15">
      <x15ac:absPath xmlns:x15ac="http://schemas.microsoft.com/office/spreadsheetml/2010/11/ac" url="C:\Users\Amelia Navarro\OneDrive\Documents\MINVIVIENDA\Solicitudes\Diciembre\GTI\"/>
    </mc:Choice>
  </mc:AlternateContent>
  <xr:revisionPtr revIDLastSave="0" documentId="13_ncr:1_{0A6BD1DD-3C91-464A-8D06-0CF4EB1969F2}" xr6:coauthVersionLast="45" xr6:coauthVersionMax="45" xr10:uidLastSave="{00000000-0000-0000-0000-000000000000}"/>
  <bookViews>
    <workbookView xWindow="-120" yWindow="-120" windowWidth="20730" windowHeight="11160" firstSheet="1" activeTab="1" xr2:uid="{00000000-000D-0000-FFFF-FFFF00000000}"/>
  </bookViews>
  <sheets>
    <sheet name="Hoja2" sheetId="11" state="hidden" r:id="rId1"/>
    <sheet name="INVENTARIO" sheetId="1" r:id="rId2"/>
    <sheet name="Trasparencia" sheetId="12" r:id="rId3"/>
    <sheet name="TRD" sheetId="13" r:id="rId4"/>
    <sheet name="PORCENTAJES" sheetId="10" r:id="rId5"/>
    <sheet name="Hoja1 (2)" sheetId="7" state="hidden" r:id="rId6"/>
    <sheet name="Indice" sheetId="2" state="hidden" r:id="rId7"/>
    <sheet name="Valores" sheetId="6" state="hidden" r:id="rId8"/>
  </sheets>
  <externalReferences>
    <externalReference r:id="rId9"/>
    <externalReference r:id="rId10"/>
    <externalReference r:id="rId11"/>
  </externalReferences>
  <definedNames>
    <definedName name="_xlnm.Print_Area" localSheetId="1">INVENTARIO!$A$2:$AO$21</definedName>
    <definedName name="clasificacion">Indice!$B$40:$B$43</definedName>
    <definedName name="Conceptos_Jurídicos">Valores!$G$1:$G$2</definedName>
    <definedName name="dEPENDENCIA">Valores!$E$2:$E$3</definedName>
    <definedName name="Despacho_del_Ministro_de_Vivienda_Ciudad_y_Territorio">Valores!$S$10:$S$14</definedName>
    <definedName name="Despacho_del_Viceministerio_de_Vivienda">Valores!$W$13:$W$20</definedName>
    <definedName name="Despacho_del_Viceministro_de_Agua_y_Saneamiento_Básico">Valores!$X$15:$X$16</definedName>
    <definedName name="Dirección_de_Desarrollo_Sectorial">Valores!$X$19:$X$21</definedName>
    <definedName name="Dirección_de_Espacio_Urbano_y_Territorial">Valores!$Y$14:$Y$20</definedName>
    <definedName name="Dirección_de_Inversiones_en_Vivienda_de_Interes_Social">Valores!$W$23:$W$25</definedName>
    <definedName name="Dirección_de_Programas">Valores!$X$24:$X$29</definedName>
    <definedName name="Dirección_del_Sistema_Habitacional">Valores!$W$29:$W$35</definedName>
    <definedName name="Direccionamiento_Estratégico">Valores!$H$1</definedName>
    <definedName name="Direccionamiento_Estratégico1">Valores!$H$7:$H$13</definedName>
    <definedName name="Evaluación_Independiente_y_Asesoría">Valores!$I$1</definedName>
    <definedName name="Evaluación_Independiente_y_Asesoría1">Valores!$I$7:$I$11</definedName>
    <definedName name="Fondo_Nacional_de_Vivienda_FONVIVIENDA">Valores!$W$39:$W$68</definedName>
    <definedName name="FORMATO">Valores!$A$66:$A$74</definedName>
    <definedName name="FORMATO1">Valores!$A$76:$A$80</definedName>
    <definedName name="geo">Valores!$A$81:$A$84</definedName>
    <definedName name="Gestión_a_la_Política_de_Agua_Potable_y_Saneamiento_Básico">Valores!$X$1:$X$10</definedName>
    <definedName name="Gestión_a_la_Política_de_Espacio_Urbano_y_Territorial">Valores!$Y$1:$Y$3</definedName>
    <definedName name="Gestión_a_la_Política_de_Vivienda">Valores!$W$1:$W$7</definedName>
    <definedName name="Gestión_de_Comunicaciones_Internas_y_Externas">Valores!$J$1</definedName>
    <definedName name="Gestión_de_Comunicaciones_Internas_y_Externas1">Valores!$J$7:$J$12</definedName>
    <definedName name="Gestión_de_Contratación">Valores!$K$1:$K$2</definedName>
    <definedName name="Gestión_de_Recursos_Físicos">Valores!$L$1</definedName>
    <definedName name="Gestión_de_Tecnologías_de_la_Información_y_las_Comunicaciones">Valores!$M$1:$M$2</definedName>
    <definedName name="Gestión_Documental">Valores!$N$1:$N$2</definedName>
    <definedName name="Gestión_Estratégica_del_Talento_Humano">Valores!$O$1:$O$2</definedName>
    <definedName name="Gestión_Financiera">Valores!$P$1:$P$5</definedName>
    <definedName name="Grupo_de_Atención_al_Usuario_y_Archivo">Valores!$N$7:$N$22</definedName>
    <definedName name="Grupo_de_Conceptos">Valores!$G$7:$G$9</definedName>
    <definedName name="Grupo_de_Contabilidad">Valores!$P$8:$P$13</definedName>
    <definedName name="Grupo_de_Contratos">Valores!$K$7:$K$14</definedName>
    <definedName name="Grupo_de_Control_Interno_Disciplinario">Valores!$Q$10:$Q$13</definedName>
    <definedName name="Grupo_de_Desarrollo_Sostenible">Valores!$X$94:$X$105</definedName>
    <definedName name="Grupo_de_Evaluación_de_Proyectos">Valores!$X$34:$X$35</definedName>
    <definedName name="Grupo_de_Gestión_de_Recursos_y_Presupuesto">Valores!$P$16:$P$27</definedName>
    <definedName name="Grupo_de_Monitoreo_del_SGP_de_Agua_Potable_y_Saneamiento_Básico">Valores!$X$40:$X$46</definedName>
    <definedName name="Grupo_de_Política_Sectorial">Valores!$X$52:$X$58</definedName>
    <definedName name="Grupo_de_Presupuesto_y_Cuentas">Valores!$P$30:$P$32</definedName>
    <definedName name="Grupo_de_Procesos_Judiciales">Valores!$R$10:$R$26</definedName>
    <definedName name="Grupo_de_Recursos_Físicos">Valores!$L$7:$L$21</definedName>
    <definedName name="Grupo_de_Seguimiento_y_Evaluación">Valores!$U$10:$U$21</definedName>
    <definedName name="Grupo_de_Soporte_Técnico_y_Apoyo_Informático">Valores!$M$7:$M$15</definedName>
    <definedName name="Grupo_de_Talento_Humano">Valores!$O$7:$O$25</definedName>
    <definedName name="Grupo_de_Tesoreriía">Valores!$P$35:$P$40</definedName>
    <definedName name="Grupo_de_Titulación_y_Saneamiento_Predial">Valores!$W$71:$W$80</definedName>
    <definedName name="Oficina_Asesora_Jurídica">Valores!$G$13:$G$14</definedName>
    <definedName name="Oficina_de_Tecnologias_de_la_Información_y_las_Comunicaciones">Valores!$M$18:$M$24</definedName>
    <definedName name="PROCESOS" localSheetId="5">[1]Valores!$A$1:$A$19</definedName>
    <definedName name="PROCESOS">Valores!$A$1:$A$19</definedName>
    <definedName name="Procesos_Disciplinarios">Valores!$Q$1:$Q$2</definedName>
    <definedName name="Procesos_Judiciales_y_Acciones_Constitucionales">Valores!$R$1:$R$2</definedName>
    <definedName name="Relaciones_Estratégicas">Valores!$S$1</definedName>
    <definedName name="Saneamiento_de_activos_de_los_extintos_ICT_INURBE">Valores!$T$1</definedName>
    <definedName name="Secretaria_General">Valores!$K$22:$K$32</definedName>
    <definedName name="Seguimiento_y_Mejora_Continua">Valores!$U$1</definedName>
    <definedName name="Servicio_al_Ciudadano">Valores!$V$1:$V$2</definedName>
    <definedName name="SINO">Valores!$F$24:$F$25</definedName>
    <definedName name="Subdirección_de_Asistencia_Técnica_y_Operaciones_Urbanas_Integrales">Valores!$Y$27:$Y$34</definedName>
    <definedName name="Subdirección_de_Estructuración_de_Programas">Valores!$X$63:$X$69</definedName>
    <definedName name="Subdirección_de_Gestión_Empresarial">Valores!$X$75:$X$81</definedName>
    <definedName name="Subdirección_de_Políticas_de_Desarrollo_Urbano_y_Territorial">Valores!$Y$40:$Y$43</definedName>
    <definedName name="Subdirección_de_Promoción_y_Apoyo_Técnico">Valores!$W$83:$W$92</definedName>
    <definedName name="Subdirección_de_Proyectos">Valores!$X$86:$X$89</definedName>
    <definedName name="Subdirección_de_Servicios_Administrativos">Valores!$T$10</definedName>
    <definedName name="Subdirección_de_Subsidio_Familiar_de_Vivienda">Valores!$W$95:$W$116</definedName>
    <definedName name="Z_70BCCCD0_0555_4A3F_B704_23175ACFFA82_.wvu.Cols" localSheetId="1" hidden="1">INVENTARIO!$AI:$AI,INVENTARIO!$AK:$AK,INVENTARIO!$AM:$AN</definedName>
  </definedNames>
  <calcPr calcId="191029"/>
  <customWorkbookViews>
    <customWorkbookView name="Cindy Lorena Vanegas Herrera - Vista personalizada" guid="{70BCCCD0-0555-4A3F-B704-23175ACFFA82}" mergeInterval="0" personalView="1" maximized="1" windowWidth="996" windowHeight="669" activeSheetId="1"/>
  </customWorkbookViews>
  <pivotCaches>
    <pivotCache cacheId="0"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 i="1" l="1"/>
  <c r="AM17" i="1"/>
  <c r="AK17" i="1"/>
  <c r="AI17" i="1"/>
  <c r="AG17" i="1"/>
  <c r="AF17" i="1"/>
  <c r="AE17" i="1"/>
  <c r="AD17" i="1"/>
  <c r="AC17" i="1"/>
  <c r="AB17" i="1"/>
  <c r="Y17" i="1"/>
  <c r="T17" i="1"/>
  <c r="R17" i="1"/>
  <c r="Q17" i="1"/>
  <c r="D17" i="1"/>
  <c r="A17" i="1"/>
  <c r="J17" i="1" s="1"/>
  <c r="L17" i="1" s="1"/>
  <c r="B8" i="12"/>
  <c r="C8" i="12"/>
  <c r="D8" i="12"/>
  <c r="E8" i="12"/>
  <c r="F8" i="12"/>
  <c r="G8" i="12"/>
  <c r="H8" i="12"/>
  <c r="I8" i="12"/>
  <c r="J8" i="12"/>
  <c r="K8" i="12"/>
  <c r="L8" i="12"/>
  <c r="M8" i="12"/>
  <c r="Q8" i="12"/>
  <c r="B9" i="12"/>
  <c r="C9" i="12"/>
  <c r="D9" i="12"/>
  <c r="E9" i="12"/>
  <c r="G9" i="12"/>
  <c r="H9" i="12"/>
  <c r="I9" i="12"/>
  <c r="J9" i="12"/>
  <c r="K9" i="12"/>
  <c r="L9" i="12"/>
  <c r="M9" i="12"/>
  <c r="P9" i="12"/>
  <c r="R9" i="12"/>
  <c r="B10" i="12"/>
  <c r="C10" i="12"/>
  <c r="D10" i="12"/>
  <c r="E10" i="12"/>
  <c r="F10" i="12"/>
  <c r="G10" i="12"/>
  <c r="H10" i="12"/>
  <c r="I10" i="12"/>
  <c r="J10" i="12"/>
  <c r="K10" i="12"/>
  <c r="L10" i="12"/>
  <c r="M10" i="12"/>
  <c r="N10" i="12"/>
  <c r="R10" i="12"/>
  <c r="B11" i="12"/>
  <c r="C11" i="12"/>
  <c r="D11" i="12"/>
  <c r="E11" i="12"/>
  <c r="G11" i="12"/>
  <c r="H11" i="12"/>
  <c r="I11" i="12"/>
  <c r="J11" i="12"/>
  <c r="K11" i="12"/>
  <c r="L11" i="12"/>
  <c r="M11" i="12"/>
  <c r="N11" i="12"/>
  <c r="O11" i="12"/>
  <c r="P11" i="12"/>
  <c r="S11" i="12"/>
  <c r="B12" i="12"/>
  <c r="C12" i="12"/>
  <c r="D12" i="12"/>
  <c r="E12" i="12"/>
  <c r="F12" i="12"/>
  <c r="G12" i="12"/>
  <c r="H12" i="12"/>
  <c r="I12" i="12"/>
  <c r="J12" i="12"/>
  <c r="K12" i="12"/>
  <c r="L12" i="12"/>
  <c r="M12" i="12"/>
  <c r="N12" i="12"/>
  <c r="P12" i="12"/>
  <c r="R12" i="12"/>
  <c r="B13" i="12"/>
  <c r="C13" i="12"/>
  <c r="D13" i="12"/>
  <c r="E13" i="12"/>
  <c r="F13" i="12"/>
  <c r="G13" i="12"/>
  <c r="H13" i="12"/>
  <c r="I13" i="12"/>
  <c r="J13" i="12"/>
  <c r="K13" i="12"/>
  <c r="L13" i="12"/>
  <c r="M13" i="12"/>
  <c r="O13" i="12"/>
  <c r="S13" i="12"/>
  <c r="B14" i="12"/>
  <c r="C14" i="12"/>
  <c r="D14" i="12"/>
  <c r="E14" i="12"/>
  <c r="F14" i="12"/>
  <c r="G14" i="12"/>
  <c r="H14" i="12"/>
  <c r="I14" i="12"/>
  <c r="J14" i="12"/>
  <c r="K14" i="12"/>
  <c r="L14" i="12"/>
  <c r="M14" i="12"/>
  <c r="Q14" i="12"/>
  <c r="R7" i="12"/>
  <c r="Q7" i="12"/>
  <c r="N7" i="12"/>
  <c r="M7" i="12"/>
  <c r="L7" i="12"/>
  <c r="K7" i="12"/>
  <c r="J7" i="12"/>
  <c r="I7" i="12"/>
  <c r="H7" i="12"/>
  <c r="G7" i="12"/>
  <c r="E7" i="12"/>
  <c r="D7" i="12"/>
  <c r="C7" i="12"/>
  <c r="B7" i="12"/>
  <c r="AM16" i="1"/>
  <c r="AN16" i="1" s="1"/>
  <c r="AO16" i="1" s="1"/>
  <c r="AK16" i="1"/>
  <c r="AI16" i="1"/>
  <c r="AG16" i="1"/>
  <c r="S14" i="12" s="1"/>
  <c r="AF16" i="1"/>
  <c r="R14" i="12" s="1"/>
  <c r="AE16" i="1"/>
  <c r="AD16" i="1"/>
  <c r="P14" i="12" s="1"/>
  <c r="AC16" i="1"/>
  <c r="O14" i="12" s="1"/>
  <c r="AB16" i="1"/>
  <c r="N14" i="12" s="1"/>
  <c r="Y16" i="1"/>
  <c r="T16" i="1"/>
  <c r="R16" i="1"/>
  <c r="Q16" i="1"/>
  <c r="D16" i="1"/>
  <c r="U14" i="12" s="1"/>
  <c r="V14" i="12" s="1"/>
  <c r="A16" i="1"/>
  <c r="J16" i="1" s="1"/>
  <c r="L16" i="1" s="1"/>
  <c r="AM14" i="1"/>
  <c r="AK14" i="1"/>
  <c r="AI14" i="1"/>
  <c r="AG14" i="1"/>
  <c r="S12" i="12" s="1"/>
  <c r="AF14" i="1"/>
  <c r="AE14" i="1"/>
  <c r="Q12" i="12" s="1"/>
  <c r="AD14" i="1"/>
  <c r="AC14" i="1"/>
  <c r="O12" i="12" s="1"/>
  <c r="AB14" i="1"/>
  <c r="Y14" i="1"/>
  <c r="T14" i="1"/>
  <c r="R14" i="1"/>
  <c r="Q14" i="1"/>
  <c r="D14" i="1"/>
  <c r="U12" i="12" s="1"/>
  <c r="X12" i="12" s="1"/>
  <c r="A14" i="1"/>
  <c r="J14" i="1" s="1"/>
  <c r="L14" i="1" s="1"/>
  <c r="AB9" i="1"/>
  <c r="T9" i="1"/>
  <c r="F7" i="12" s="1"/>
  <c r="A13" i="1"/>
  <c r="J13" i="1" s="1"/>
  <c r="L13" i="1" s="1"/>
  <c r="A9" i="1"/>
  <c r="A10" i="1" s="1"/>
  <c r="A11" i="1" s="1"/>
  <c r="A12" i="1" s="1"/>
  <c r="J12" i="1" s="1"/>
  <c r="L12" i="1" s="1"/>
  <c r="AG10" i="1"/>
  <c r="S8" i="12" s="1"/>
  <c r="AG11" i="1"/>
  <c r="S9" i="12" s="1"/>
  <c r="AG12" i="1"/>
  <c r="S10" i="12" s="1"/>
  <c r="AG13" i="1"/>
  <c r="AG15" i="1"/>
  <c r="AG9" i="1"/>
  <c r="S7" i="12" s="1"/>
  <c r="AF10" i="1"/>
  <c r="R8" i="12" s="1"/>
  <c r="AF11" i="1"/>
  <c r="AF12" i="1"/>
  <c r="AF13" i="1"/>
  <c r="R11" i="12" s="1"/>
  <c r="AF15" i="1"/>
  <c r="R13" i="12" s="1"/>
  <c r="AF9" i="1"/>
  <c r="AE10" i="1"/>
  <c r="AE11" i="1"/>
  <c r="Q9" i="12" s="1"/>
  <c r="AE12" i="1"/>
  <c r="Q10" i="12" s="1"/>
  <c r="AE13" i="1"/>
  <c r="Q11" i="12" s="1"/>
  <c r="AE15" i="1"/>
  <c r="Q13" i="12" s="1"/>
  <c r="AE9" i="1"/>
  <c r="AD10" i="1"/>
  <c r="P8" i="12" s="1"/>
  <c r="AD11" i="1"/>
  <c r="AD12" i="1"/>
  <c r="P10" i="12" s="1"/>
  <c r="AD13" i="1"/>
  <c r="AD15" i="1"/>
  <c r="P13" i="12" s="1"/>
  <c r="AD9" i="1"/>
  <c r="P7" i="12" s="1"/>
  <c r="AC10" i="1"/>
  <c r="O8" i="12" s="1"/>
  <c r="AC11" i="1"/>
  <c r="O9" i="12" s="1"/>
  <c r="AC12" i="1"/>
  <c r="O10" i="12" s="1"/>
  <c r="AC13" i="1"/>
  <c r="AC15" i="1"/>
  <c r="AC9" i="1"/>
  <c r="O7" i="12" s="1"/>
  <c r="AB15" i="1"/>
  <c r="N13" i="12" s="1"/>
  <c r="AB13" i="1"/>
  <c r="AB12" i="1"/>
  <c r="AB11" i="1"/>
  <c r="N9" i="12" s="1"/>
  <c r="AB10" i="1"/>
  <c r="N8" i="12" s="1"/>
  <c r="Y10" i="1"/>
  <c r="Y11" i="1"/>
  <c r="Y12" i="1"/>
  <c r="Y13" i="1"/>
  <c r="Y15" i="1"/>
  <c r="Y9" i="1"/>
  <c r="R10" i="1"/>
  <c r="R11" i="1"/>
  <c r="R12" i="1"/>
  <c r="R13" i="1"/>
  <c r="R15" i="1"/>
  <c r="R9" i="1"/>
  <c r="Q10" i="1"/>
  <c r="Q11" i="1"/>
  <c r="Q12" i="1"/>
  <c r="Q13" i="1"/>
  <c r="Q15" i="1"/>
  <c r="Q9" i="1"/>
  <c r="D10" i="1"/>
  <c r="T8" i="12" s="1"/>
  <c r="D11" i="1"/>
  <c r="T9" i="12" s="1"/>
  <c r="D12" i="1"/>
  <c r="U10" i="12" s="1"/>
  <c r="V10" i="12" s="1"/>
  <c r="D13" i="1"/>
  <c r="T11" i="12" s="1"/>
  <c r="D15" i="1"/>
  <c r="T13" i="12" s="1"/>
  <c r="T15" i="1"/>
  <c r="T13" i="1"/>
  <c r="F11" i="12" s="1"/>
  <c r="T12" i="1"/>
  <c r="T11" i="1"/>
  <c r="F9" i="12" s="1"/>
  <c r="T10" i="1"/>
  <c r="AN14" i="1" l="1"/>
  <c r="AO14" i="1" s="1"/>
  <c r="AN17" i="1"/>
  <c r="AO17" i="1" s="1"/>
  <c r="T14" i="12"/>
  <c r="T12" i="12"/>
  <c r="T10" i="12"/>
  <c r="U13" i="12"/>
  <c r="Y13" i="12" s="1"/>
  <c r="U11" i="12"/>
  <c r="W11" i="12" s="1"/>
  <c r="U9" i="12"/>
  <c r="Y9" i="12" s="1"/>
  <c r="U8" i="12"/>
  <c r="AA12" i="12"/>
  <c r="Y12" i="12"/>
  <c r="W13" i="12"/>
  <c r="W12" i="12"/>
  <c r="Z12" i="12"/>
  <c r="V12" i="12"/>
  <c r="V13" i="12"/>
  <c r="AA14" i="12"/>
  <c r="AA10" i="12"/>
  <c r="Z14" i="12"/>
  <c r="Z10" i="12"/>
  <c r="Y14" i="12"/>
  <c r="AA13" i="12"/>
  <c r="Y10" i="12"/>
  <c r="X14" i="12"/>
  <c r="X10" i="12"/>
  <c r="W14" i="12"/>
  <c r="W10" i="12"/>
  <c r="A15" i="1"/>
  <c r="J15" i="1" s="1"/>
  <c r="L15" i="1" s="1"/>
  <c r="J9" i="1"/>
  <c r="J10" i="1"/>
  <c r="L10" i="1" s="1"/>
  <c r="J11" i="1"/>
  <c r="L11" i="1" s="1"/>
  <c r="Y11" i="12" l="1"/>
  <c r="X13" i="12"/>
  <c r="X9" i="12"/>
  <c r="V11" i="12"/>
  <c r="AA11" i="12"/>
  <c r="X11" i="12"/>
  <c r="L9" i="1"/>
  <c r="D18" i="1"/>
  <c r="Z13" i="12"/>
  <c r="AA8" i="12"/>
  <c r="V8" i="12"/>
  <c r="W8" i="12"/>
  <c r="X8" i="12"/>
  <c r="Y8" i="12"/>
  <c r="Z8" i="12"/>
  <c r="W9" i="12"/>
  <c r="AA9" i="12"/>
  <c r="V9" i="12"/>
  <c r="Z11" i="12"/>
  <c r="Z9" i="12"/>
  <c r="E6" i="13" l="1"/>
  <c r="E7" i="13"/>
  <c r="E8" i="13"/>
  <c r="E9" i="13"/>
  <c r="E10" i="13"/>
  <c r="E11" i="13"/>
  <c r="E12" i="13"/>
  <c r="E13" i="13"/>
  <c r="E14" i="13"/>
  <c r="E15" i="13"/>
  <c r="E16" i="13"/>
  <c r="E17" i="13"/>
  <c r="E18" i="13"/>
  <c r="E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46" i="13"/>
  <c r="E47" i="13"/>
  <c r="E48" i="13"/>
  <c r="E49" i="13"/>
  <c r="E50" i="13"/>
  <c r="E51" i="13"/>
  <c r="E52" i="13"/>
  <c r="E53" i="13"/>
  <c r="E54" i="13"/>
  <c r="E55" i="13"/>
  <c r="E56" i="13"/>
  <c r="E57" i="13"/>
  <c r="E58" i="13"/>
  <c r="E59" i="13"/>
  <c r="E60" i="13"/>
  <c r="E61" i="13"/>
  <c r="E62" i="13"/>
  <c r="E63" i="13"/>
  <c r="E64" i="13"/>
  <c r="E65" i="13"/>
  <c r="E66" i="13"/>
  <c r="E67" i="13"/>
  <c r="E68" i="13"/>
  <c r="E69" i="13"/>
  <c r="E70" i="13"/>
  <c r="E71" i="13"/>
  <c r="E72" i="13"/>
  <c r="E73" i="13"/>
  <c r="E74" i="13"/>
  <c r="E75" i="13"/>
  <c r="E76" i="13"/>
  <c r="E77" i="13"/>
  <c r="E78" i="13"/>
  <c r="E79" i="13"/>
  <c r="E80" i="13"/>
  <c r="E81" i="13"/>
  <c r="E82" i="13"/>
  <c r="E83" i="13"/>
  <c r="E84" i="13"/>
  <c r="E85" i="13"/>
  <c r="E86" i="13"/>
  <c r="E87" i="13"/>
  <c r="E88" i="13"/>
  <c r="E89" i="13"/>
  <c r="E90" i="13"/>
  <c r="E91" i="13"/>
  <c r="E92" i="13"/>
  <c r="E93" i="13"/>
  <c r="E94" i="13"/>
  <c r="E95" i="13"/>
  <c r="E96" i="13"/>
  <c r="E97" i="13"/>
  <c r="E98" i="13"/>
  <c r="E99" i="13"/>
  <c r="E100" i="13"/>
  <c r="E101" i="13"/>
  <c r="E102" i="13"/>
  <c r="E103" i="13"/>
  <c r="E104" i="13"/>
  <c r="E105" i="13"/>
  <c r="E106" i="13"/>
  <c r="E107" i="13"/>
  <c r="E108" i="13"/>
  <c r="E109" i="13"/>
  <c r="E110" i="13"/>
  <c r="E111" i="13"/>
  <c r="E112" i="13"/>
  <c r="E113" i="13"/>
  <c r="E114" i="13"/>
  <c r="E115" i="13"/>
  <c r="E116" i="13"/>
  <c r="E117" i="13"/>
  <c r="E118" i="13"/>
  <c r="E119" i="13"/>
  <c r="E120" i="13"/>
  <c r="E121" i="13"/>
  <c r="E122" i="13"/>
  <c r="E123" i="13"/>
  <c r="E124" i="13"/>
  <c r="E125" i="13"/>
  <c r="E126" i="13"/>
  <c r="E127" i="13"/>
  <c r="E128" i="13"/>
  <c r="E129" i="13"/>
  <c r="E130" i="13"/>
  <c r="E131" i="13"/>
  <c r="E132" i="13"/>
  <c r="E133" i="13"/>
  <c r="E134" i="13"/>
  <c r="E135" i="13"/>
  <c r="E136" i="13"/>
  <c r="E137" i="13"/>
  <c r="E138" i="13"/>
  <c r="E139" i="13"/>
  <c r="E140" i="13"/>
  <c r="E141" i="13"/>
  <c r="E142" i="13"/>
  <c r="E143" i="13"/>
  <c r="E144" i="13"/>
  <c r="E145" i="13"/>
  <c r="E146" i="13"/>
  <c r="E147" i="13"/>
  <c r="E148" i="13"/>
  <c r="E149" i="13"/>
  <c r="E150" i="13"/>
  <c r="E151" i="13"/>
  <c r="E152" i="13"/>
  <c r="E153" i="13"/>
  <c r="E154" i="13"/>
  <c r="E155" i="13"/>
  <c r="E156" i="13"/>
  <c r="E157" i="13"/>
  <c r="E158" i="13"/>
  <c r="E159" i="13"/>
  <c r="E160" i="13"/>
  <c r="E161" i="13"/>
  <c r="E162" i="13"/>
  <c r="E163" i="13"/>
  <c r="E164" i="13"/>
  <c r="E165" i="13"/>
  <c r="E166" i="13"/>
  <c r="E167" i="13"/>
  <c r="E168" i="13"/>
  <c r="E169" i="13"/>
  <c r="E170" i="13"/>
  <c r="E171" i="13"/>
  <c r="E172" i="13"/>
  <c r="E173" i="13"/>
  <c r="E174" i="13"/>
  <c r="E175" i="13"/>
  <c r="E176" i="13"/>
  <c r="E177" i="13"/>
  <c r="E178" i="13"/>
  <c r="E179" i="13"/>
  <c r="E180" i="13"/>
  <c r="E181" i="13"/>
  <c r="E182" i="13"/>
  <c r="E183" i="13"/>
  <c r="E184" i="13"/>
  <c r="E185" i="13"/>
  <c r="E186" i="13"/>
  <c r="E187" i="13"/>
  <c r="E188" i="13"/>
  <c r="E189" i="13"/>
  <c r="E190" i="13"/>
  <c r="E191" i="13"/>
  <c r="E192" i="13"/>
  <c r="E193" i="13"/>
  <c r="E194" i="13"/>
  <c r="E195" i="13"/>
  <c r="E196" i="13"/>
  <c r="E197" i="13"/>
  <c r="E198" i="13"/>
  <c r="E199" i="13"/>
  <c r="E200" i="13"/>
  <c r="E201" i="13"/>
  <c r="E202" i="13"/>
  <c r="E203" i="13"/>
  <c r="E204" i="13"/>
  <c r="E205" i="13"/>
  <c r="E206" i="13"/>
  <c r="E207" i="13"/>
  <c r="E208" i="13"/>
  <c r="E209" i="13"/>
  <c r="E210" i="13"/>
  <c r="E211" i="13"/>
  <c r="E212" i="13"/>
  <c r="E213" i="13"/>
  <c r="E214" i="13"/>
  <c r="E215" i="13"/>
  <c r="E216" i="13"/>
  <c r="E217" i="13"/>
  <c r="E218" i="13"/>
  <c r="E219" i="13"/>
  <c r="E220" i="13"/>
  <c r="E221" i="13"/>
  <c r="E222" i="13"/>
  <c r="E223" i="13"/>
  <c r="E224" i="13"/>
  <c r="E225" i="13"/>
  <c r="E226" i="13"/>
  <c r="E227" i="13"/>
  <c r="E228" i="13"/>
  <c r="E229" i="13"/>
  <c r="E230" i="13"/>
  <c r="E231" i="13"/>
  <c r="E232" i="13"/>
  <c r="E233" i="13"/>
  <c r="E234" i="13"/>
  <c r="E235" i="13"/>
  <c r="E236" i="13"/>
  <c r="E237" i="13"/>
  <c r="E238" i="13"/>
  <c r="E239" i="13"/>
  <c r="E240" i="13"/>
  <c r="E241" i="13"/>
  <c r="E242" i="13"/>
  <c r="E243" i="13"/>
  <c r="E244" i="13"/>
  <c r="E245" i="13"/>
  <c r="E246" i="13"/>
  <c r="E247" i="13"/>
  <c r="E248" i="13"/>
  <c r="E249" i="13"/>
  <c r="E250" i="13"/>
  <c r="E251" i="13"/>
  <c r="E252" i="13"/>
  <c r="E253" i="13"/>
  <c r="E254" i="13"/>
  <c r="E255" i="13"/>
  <c r="E256" i="13"/>
  <c r="E257" i="13"/>
  <c r="E258" i="13"/>
  <c r="E259" i="13"/>
  <c r="E260" i="13"/>
  <c r="E261" i="13"/>
  <c r="E262" i="13"/>
  <c r="E263" i="13"/>
  <c r="E264" i="13"/>
  <c r="E265" i="13"/>
  <c r="E266" i="13"/>
  <c r="E267" i="13"/>
  <c r="E268" i="13"/>
  <c r="E269" i="13"/>
  <c r="E270" i="13"/>
  <c r="E271" i="13"/>
  <c r="E272" i="13"/>
  <c r="E273" i="13"/>
  <c r="E274" i="13"/>
  <c r="E275" i="13"/>
  <c r="E276" i="13"/>
  <c r="E277" i="13"/>
  <c r="E278" i="13"/>
  <c r="E279" i="13"/>
  <c r="E280" i="13"/>
  <c r="E281" i="13"/>
  <c r="E282" i="13"/>
  <c r="E283" i="13"/>
  <c r="E284" i="13"/>
  <c r="E285" i="13"/>
  <c r="E286" i="13"/>
  <c r="E287" i="13"/>
  <c r="E288" i="13"/>
  <c r="E289" i="13"/>
  <c r="E290" i="13"/>
  <c r="E291" i="13"/>
  <c r="E292" i="13"/>
  <c r="E293" i="13"/>
  <c r="E294" i="13"/>
  <c r="E295" i="13"/>
  <c r="E296" i="13"/>
  <c r="E297" i="13"/>
  <c r="E298" i="13"/>
  <c r="E299" i="13"/>
  <c r="E300" i="13"/>
  <c r="E301" i="13"/>
  <c r="E302" i="13"/>
  <c r="E303" i="13"/>
  <c r="E304" i="13"/>
  <c r="E305" i="13"/>
  <c r="E306" i="13"/>
  <c r="E307" i="13"/>
  <c r="E308" i="13"/>
  <c r="E309" i="13"/>
  <c r="E310" i="13"/>
  <c r="E311" i="13"/>
  <c r="E312" i="13"/>
  <c r="E313" i="13"/>
  <c r="E314" i="13"/>
  <c r="E315" i="13"/>
  <c r="E316" i="13"/>
  <c r="E317" i="13"/>
  <c r="E318" i="13"/>
  <c r="E319" i="13"/>
  <c r="E320" i="13"/>
  <c r="E321" i="13"/>
  <c r="E322" i="13"/>
  <c r="E323" i="13"/>
  <c r="E324" i="13"/>
  <c r="E325" i="13"/>
  <c r="E326" i="13"/>
  <c r="E327" i="13"/>
  <c r="E328" i="13"/>
  <c r="E329" i="13"/>
  <c r="E330" i="13"/>
  <c r="E331" i="13"/>
  <c r="E332" i="13"/>
  <c r="E333" i="13"/>
  <c r="E334" i="13"/>
  <c r="E335" i="13"/>
  <c r="E336" i="13"/>
  <c r="E337" i="13"/>
  <c r="E338" i="13"/>
  <c r="E339" i="13"/>
  <c r="E340" i="13"/>
  <c r="E341" i="13"/>
  <c r="E342" i="13"/>
  <c r="E343" i="13"/>
  <c r="E344" i="13"/>
  <c r="E345" i="13"/>
  <c r="E346" i="13"/>
  <c r="E347" i="13"/>
  <c r="E348" i="13"/>
  <c r="E349" i="13"/>
  <c r="E350" i="13"/>
  <c r="E351" i="13"/>
  <c r="E352" i="13"/>
  <c r="E353" i="13"/>
  <c r="E354" i="13"/>
  <c r="E355" i="13"/>
  <c r="E356" i="13"/>
  <c r="E357" i="13"/>
  <c r="E358" i="13"/>
  <c r="E359" i="13"/>
  <c r="E360" i="13"/>
  <c r="E361" i="13"/>
  <c r="E362" i="13"/>
  <c r="E363" i="13"/>
  <c r="E364" i="13"/>
  <c r="E365" i="13"/>
  <c r="E366" i="13"/>
  <c r="E367" i="13"/>
  <c r="E368" i="13"/>
  <c r="E369" i="13"/>
  <c r="E370" i="13"/>
  <c r="E371" i="13"/>
  <c r="E372" i="13"/>
  <c r="E373" i="13"/>
  <c r="E374" i="13"/>
  <c r="E375" i="13"/>
  <c r="E376" i="13"/>
  <c r="E377" i="13"/>
  <c r="E378" i="13"/>
  <c r="E379" i="13"/>
  <c r="E380" i="13"/>
  <c r="E381" i="13"/>
  <c r="E382" i="13"/>
  <c r="E383" i="13"/>
  <c r="E384" i="13"/>
  <c r="E385" i="13"/>
  <c r="E386" i="13"/>
  <c r="E387" i="13"/>
  <c r="E388" i="13"/>
  <c r="E389" i="13"/>
  <c r="E390" i="13"/>
  <c r="E391" i="13"/>
  <c r="E392" i="13"/>
  <c r="E393" i="13"/>
  <c r="E394" i="13"/>
  <c r="E395" i="13"/>
  <c r="E396" i="13"/>
  <c r="E397" i="13"/>
  <c r="E398" i="13"/>
  <c r="E399" i="13"/>
  <c r="E400" i="13"/>
  <c r="E401" i="13"/>
  <c r="E402" i="13"/>
  <c r="E403" i="13"/>
  <c r="E404" i="13"/>
  <c r="E405" i="13"/>
  <c r="E406" i="13"/>
  <c r="E407" i="13"/>
  <c r="E408" i="13"/>
  <c r="E409" i="13"/>
  <c r="E410" i="13"/>
  <c r="E411" i="13"/>
  <c r="E412" i="13"/>
  <c r="E413" i="13"/>
  <c r="E414" i="13"/>
  <c r="E415" i="13"/>
  <c r="E416" i="13"/>
  <c r="E417" i="13"/>
  <c r="E418" i="13"/>
  <c r="E419" i="13"/>
  <c r="E420" i="13"/>
  <c r="E421" i="13"/>
  <c r="E422" i="13"/>
  <c r="E423" i="13"/>
  <c r="E424" i="13"/>
  <c r="E425" i="13"/>
  <c r="E426" i="13"/>
  <c r="E427" i="13"/>
  <c r="E428" i="13"/>
  <c r="E429" i="13"/>
  <c r="E430" i="13"/>
  <c r="E431" i="13"/>
  <c r="E432" i="13"/>
  <c r="E433" i="13"/>
  <c r="E434" i="13"/>
  <c r="E435" i="13"/>
  <c r="E436" i="13"/>
  <c r="E437" i="13"/>
  <c r="E438" i="13"/>
  <c r="E439" i="13"/>
  <c r="E440" i="13"/>
  <c r="E441" i="13"/>
  <c r="E442" i="13"/>
  <c r="E443" i="13"/>
  <c r="E444" i="13"/>
  <c r="E445" i="13"/>
  <c r="E446" i="13"/>
  <c r="E447" i="13"/>
  <c r="E448" i="13"/>
  <c r="E449" i="13"/>
  <c r="E450" i="13"/>
  <c r="E451" i="13"/>
  <c r="E452" i="13"/>
  <c r="E453" i="13"/>
  <c r="E454" i="13"/>
  <c r="E455" i="13"/>
  <c r="E456" i="13"/>
  <c r="E457" i="13"/>
  <c r="E458" i="13"/>
  <c r="E459" i="13"/>
  <c r="E460" i="13"/>
  <c r="E461" i="13"/>
  <c r="E462" i="13"/>
  <c r="E463" i="13"/>
  <c r="E464" i="13"/>
  <c r="E465" i="13"/>
  <c r="E466" i="13"/>
  <c r="E467" i="13"/>
  <c r="E468" i="13"/>
  <c r="E469" i="13"/>
  <c r="E470" i="13"/>
  <c r="E471" i="13"/>
  <c r="E472" i="13"/>
  <c r="E473" i="13"/>
  <c r="E474" i="13"/>
  <c r="E475" i="13"/>
  <c r="E476" i="13"/>
  <c r="E477" i="13"/>
  <c r="E478" i="13"/>
  <c r="E479" i="13"/>
  <c r="E480" i="13"/>
  <c r="E481" i="13"/>
  <c r="E482" i="13"/>
  <c r="E483" i="13"/>
  <c r="E484" i="13"/>
  <c r="E485" i="13"/>
  <c r="E486" i="13"/>
  <c r="E487" i="13"/>
  <c r="E488" i="13"/>
  <c r="E489" i="13"/>
  <c r="E490" i="13"/>
  <c r="E491" i="13"/>
  <c r="E492" i="13"/>
  <c r="E493" i="13"/>
  <c r="E494" i="13"/>
  <c r="E495" i="13"/>
  <c r="E496" i="13"/>
  <c r="E497" i="13"/>
  <c r="E498" i="13"/>
  <c r="E499" i="13"/>
  <c r="E500" i="13"/>
  <c r="E501" i="13"/>
  <c r="E502" i="13"/>
  <c r="E503" i="13"/>
  <c r="E504" i="13"/>
  <c r="E505" i="13"/>
  <c r="E506" i="13"/>
  <c r="E507" i="13"/>
  <c r="E508" i="13"/>
  <c r="E509" i="13"/>
  <c r="E510" i="13"/>
  <c r="E511" i="13"/>
  <c r="E512" i="13"/>
  <c r="E513" i="13"/>
  <c r="E514" i="13"/>
  <c r="E515" i="13"/>
  <c r="E516" i="13"/>
  <c r="E517" i="13"/>
  <c r="E518" i="13"/>
  <c r="E519" i="13"/>
  <c r="E520" i="13"/>
  <c r="E521" i="13"/>
  <c r="E522" i="13"/>
  <c r="E523" i="13"/>
  <c r="E524" i="13"/>
  <c r="E525" i="13"/>
  <c r="E526" i="13"/>
  <c r="E527" i="13"/>
  <c r="E528" i="13"/>
  <c r="E529" i="13"/>
  <c r="E530" i="13"/>
  <c r="E531" i="13"/>
  <c r="E532" i="13"/>
  <c r="E533" i="13"/>
  <c r="E534" i="13"/>
  <c r="E535" i="13"/>
  <c r="E536" i="13"/>
  <c r="E537" i="13"/>
  <c r="E538" i="13"/>
  <c r="E539" i="13"/>
  <c r="E540" i="13"/>
  <c r="E541" i="13"/>
  <c r="E542" i="13"/>
  <c r="E543" i="13"/>
  <c r="E544" i="13"/>
  <c r="E5" i="13"/>
  <c r="U7" i="12" l="1"/>
  <c r="T7" i="12"/>
  <c r="Q544" i="13"/>
  <c r="N544" i="13"/>
  <c r="I544" i="13"/>
  <c r="F544" i="13"/>
  <c r="Q543" i="13"/>
  <c r="N543" i="13"/>
  <c r="I543" i="13"/>
  <c r="F543" i="13"/>
  <c r="Q542" i="13"/>
  <c r="N542" i="13"/>
  <c r="I542" i="13"/>
  <c r="F542" i="13"/>
  <c r="Q541" i="13"/>
  <c r="N541" i="13"/>
  <c r="I541" i="13"/>
  <c r="F541" i="13"/>
  <c r="Q540" i="13"/>
  <c r="N540" i="13"/>
  <c r="I540" i="13"/>
  <c r="F540" i="13"/>
  <c r="Q539" i="13"/>
  <c r="N539" i="13"/>
  <c r="I539" i="13"/>
  <c r="F539" i="13"/>
  <c r="Q538" i="13"/>
  <c r="N538" i="13"/>
  <c r="I538" i="13"/>
  <c r="F538" i="13"/>
  <c r="Q537" i="13"/>
  <c r="N537" i="13"/>
  <c r="I537" i="13"/>
  <c r="F537" i="13"/>
  <c r="Q536" i="13"/>
  <c r="N536" i="13"/>
  <c r="I536" i="13"/>
  <c r="F536" i="13"/>
  <c r="Q535" i="13"/>
  <c r="N535" i="13"/>
  <c r="I535" i="13"/>
  <c r="F535" i="13"/>
  <c r="Q534" i="13"/>
  <c r="N534" i="13"/>
  <c r="I534" i="13"/>
  <c r="F534" i="13"/>
  <c r="Q533" i="13"/>
  <c r="N533" i="13"/>
  <c r="I533" i="13"/>
  <c r="F533" i="13"/>
  <c r="Q532" i="13"/>
  <c r="N532" i="13"/>
  <c r="I532" i="13"/>
  <c r="F532" i="13"/>
  <c r="Q531" i="13"/>
  <c r="N531" i="13"/>
  <c r="I531" i="13"/>
  <c r="F531" i="13"/>
  <c r="Q530" i="13"/>
  <c r="N530" i="13"/>
  <c r="I530" i="13"/>
  <c r="F530" i="13"/>
  <c r="Q529" i="13"/>
  <c r="N529" i="13"/>
  <c r="I529" i="13"/>
  <c r="F529" i="13"/>
  <c r="Q528" i="13"/>
  <c r="N528" i="13"/>
  <c r="I528" i="13"/>
  <c r="F528" i="13"/>
  <c r="Q527" i="13"/>
  <c r="N527" i="13"/>
  <c r="I527" i="13"/>
  <c r="F527" i="13"/>
  <c r="Q526" i="13"/>
  <c r="N526" i="13"/>
  <c r="I526" i="13"/>
  <c r="F526" i="13"/>
  <c r="Q525" i="13"/>
  <c r="N525" i="13"/>
  <c r="I525" i="13"/>
  <c r="F525" i="13"/>
  <c r="Q524" i="13"/>
  <c r="N524" i="13"/>
  <c r="I524" i="13"/>
  <c r="F524" i="13"/>
  <c r="Q523" i="13"/>
  <c r="N523" i="13"/>
  <c r="I523" i="13"/>
  <c r="F523" i="13"/>
  <c r="Q522" i="13"/>
  <c r="N522" i="13"/>
  <c r="I522" i="13"/>
  <c r="F522" i="13"/>
  <c r="Q521" i="13"/>
  <c r="N521" i="13"/>
  <c r="I521" i="13"/>
  <c r="F521" i="13"/>
  <c r="Q520" i="13"/>
  <c r="N520" i="13"/>
  <c r="I520" i="13"/>
  <c r="F520" i="13"/>
  <c r="Q519" i="13"/>
  <c r="N519" i="13"/>
  <c r="I519" i="13"/>
  <c r="F519" i="13"/>
  <c r="Q518" i="13"/>
  <c r="N518" i="13"/>
  <c r="I518" i="13"/>
  <c r="F518" i="13"/>
  <c r="Q517" i="13"/>
  <c r="N517" i="13"/>
  <c r="I517" i="13"/>
  <c r="F517" i="13"/>
  <c r="Q516" i="13"/>
  <c r="N516" i="13"/>
  <c r="I516" i="13"/>
  <c r="F516" i="13"/>
  <c r="Q515" i="13"/>
  <c r="N515" i="13"/>
  <c r="I515" i="13"/>
  <c r="F515" i="13"/>
  <c r="Q514" i="13"/>
  <c r="N514" i="13"/>
  <c r="I514" i="13"/>
  <c r="F514" i="13"/>
  <c r="Q513" i="13"/>
  <c r="N513" i="13"/>
  <c r="I513" i="13"/>
  <c r="F513" i="13"/>
  <c r="Q512" i="13"/>
  <c r="N512" i="13"/>
  <c r="I512" i="13"/>
  <c r="F512" i="13"/>
  <c r="Q511" i="13"/>
  <c r="N511" i="13"/>
  <c r="I511" i="13"/>
  <c r="F511" i="13"/>
  <c r="Q510" i="13"/>
  <c r="N510" i="13"/>
  <c r="I510" i="13"/>
  <c r="F510" i="13"/>
  <c r="Q509" i="13"/>
  <c r="N509" i="13"/>
  <c r="I509" i="13"/>
  <c r="F509" i="13"/>
  <c r="Q508" i="13"/>
  <c r="N508" i="13"/>
  <c r="I508" i="13"/>
  <c r="F508" i="13"/>
  <c r="Q507" i="13"/>
  <c r="N507" i="13"/>
  <c r="I507" i="13"/>
  <c r="F507" i="13"/>
  <c r="Q506" i="13"/>
  <c r="N506" i="13"/>
  <c r="I506" i="13"/>
  <c r="F506" i="13"/>
  <c r="Q505" i="13"/>
  <c r="N505" i="13"/>
  <c r="I505" i="13"/>
  <c r="F505" i="13"/>
  <c r="Q504" i="13"/>
  <c r="N504" i="13"/>
  <c r="I504" i="13"/>
  <c r="F504" i="13"/>
  <c r="Q503" i="13"/>
  <c r="N503" i="13"/>
  <c r="I503" i="13"/>
  <c r="F503" i="13"/>
  <c r="Q502" i="13"/>
  <c r="N502" i="13"/>
  <c r="I502" i="13"/>
  <c r="F502" i="13"/>
  <c r="Q501" i="13"/>
  <c r="N501" i="13"/>
  <c r="I501" i="13"/>
  <c r="F501" i="13"/>
  <c r="Q500" i="13"/>
  <c r="N500" i="13"/>
  <c r="I500" i="13"/>
  <c r="F500" i="13"/>
  <c r="Q499" i="13"/>
  <c r="N499" i="13"/>
  <c r="I499" i="13"/>
  <c r="F499" i="13"/>
  <c r="Q498" i="13"/>
  <c r="N498" i="13"/>
  <c r="I498" i="13"/>
  <c r="F498" i="13"/>
  <c r="Q497" i="13"/>
  <c r="N497" i="13"/>
  <c r="I497" i="13"/>
  <c r="F497" i="13"/>
  <c r="Q496" i="13"/>
  <c r="N496" i="13"/>
  <c r="I496" i="13"/>
  <c r="F496" i="13"/>
  <c r="Q495" i="13"/>
  <c r="N495" i="13"/>
  <c r="I495" i="13"/>
  <c r="F495" i="13"/>
  <c r="Q494" i="13"/>
  <c r="N494" i="13"/>
  <c r="I494" i="13"/>
  <c r="F494" i="13"/>
  <c r="Q493" i="13"/>
  <c r="N493" i="13"/>
  <c r="I493" i="13"/>
  <c r="F493" i="13"/>
  <c r="Q492" i="13"/>
  <c r="N492" i="13"/>
  <c r="I492" i="13"/>
  <c r="F492" i="13"/>
  <c r="Q491" i="13"/>
  <c r="N491" i="13"/>
  <c r="I491" i="13"/>
  <c r="F491" i="13"/>
  <c r="Q490" i="13"/>
  <c r="N490" i="13"/>
  <c r="I490" i="13"/>
  <c r="F490" i="13"/>
  <c r="Q489" i="13"/>
  <c r="N489" i="13"/>
  <c r="I489" i="13"/>
  <c r="F489" i="13"/>
  <c r="Q488" i="13"/>
  <c r="N488" i="13"/>
  <c r="I488" i="13"/>
  <c r="F488" i="13"/>
  <c r="Q487" i="13"/>
  <c r="N487" i="13"/>
  <c r="I487" i="13"/>
  <c r="F487" i="13"/>
  <c r="Q486" i="13"/>
  <c r="N486" i="13"/>
  <c r="I486" i="13"/>
  <c r="F486" i="13"/>
  <c r="Q485" i="13"/>
  <c r="N485" i="13"/>
  <c r="I485" i="13"/>
  <c r="F485" i="13"/>
  <c r="Q484" i="13"/>
  <c r="N484" i="13"/>
  <c r="I484" i="13"/>
  <c r="F484" i="13"/>
  <c r="Q483" i="13"/>
  <c r="N483" i="13"/>
  <c r="I483" i="13"/>
  <c r="F483" i="13"/>
  <c r="Q482" i="13"/>
  <c r="N482" i="13"/>
  <c r="I482" i="13"/>
  <c r="F482" i="13"/>
  <c r="Q481" i="13"/>
  <c r="N481" i="13"/>
  <c r="I481" i="13"/>
  <c r="F481" i="13"/>
  <c r="Q480" i="13"/>
  <c r="N480" i="13"/>
  <c r="I480" i="13"/>
  <c r="F480" i="13"/>
  <c r="Q479" i="13"/>
  <c r="N479" i="13"/>
  <c r="I479" i="13"/>
  <c r="F479" i="13"/>
  <c r="Q478" i="13"/>
  <c r="N478" i="13"/>
  <c r="I478" i="13"/>
  <c r="F478" i="13"/>
  <c r="Q477" i="13"/>
  <c r="N477" i="13"/>
  <c r="I477" i="13"/>
  <c r="F477" i="13"/>
  <c r="Q476" i="13"/>
  <c r="N476" i="13"/>
  <c r="I476" i="13"/>
  <c r="F476" i="13"/>
  <c r="Q475" i="13"/>
  <c r="N475" i="13"/>
  <c r="I475" i="13"/>
  <c r="F475" i="13"/>
  <c r="Q474" i="13"/>
  <c r="N474" i="13"/>
  <c r="I474" i="13"/>
  <c r="F474" i="13"/>
  <c r="Q473" i="13"/>
  <c r="N473" i="13"/>
  <c r="I473" i="13"/>
  <c r="F473" i="13"/>
  <c r="Q472" i="13"/>
  <c r="N472" i="13"/>
  <c r="I472" i="13"/>
  <c r="F472" i="13"/>
  <c r="Q471" i="13"/>
  <c r="N471" i="13"/>
  <c r="I471" i="13"/>
  <c r="F471" i="13"/>
  <c r="Q470" i="13"/>
  <c r="N470" i="13"/>
  <c r="I470" i="13"/>
  <c r="F470" i="13"/>
  <c r="Q469" i="13"/>
  <c r="N469" i="13"/>
  <c r="I469" i="13"/>
  <c r="F469" i="13"/>
  <c r="Q468" i="13"/>
  <c r="N468" i="13"/>
  <c r="I468" i="13"/>
  <c r="F468" i="13"/>
  <c r="Q467" i="13"/>
  <c r="N467" i="13"/>
  <c r="I467" i="13"/>
  <c r="F467" i="13"/>
  <c r="Q466" i="13"/>
  <c r="N466" i="13"/>
  <c r="I466" i="13"/>
  <c r="F466" i="13"/>
  <c r="Q465" i="13"/>
  <c r="N465" i="13"/>
  <c r="I465" i="13"/>
  <c r="F465" i="13"/>
  <c r="Q464" i="13"/>
  <c r="N464" i="13"/>
  <c r="I464" i="13"/>
  <c r="F464" i="13"/>
  <c r="Q463" i="13"/>
  <c r="N463" i="13"/>
  <c r="I463" i="13"/>
  <c r="F463" i="13"/>
  <c r="Q462" i="13"/>
  <c r="N462" i="13"/>
  <c r="I462" i="13"/>
  <c r="F462" i="13"/>
  <c r="Q461" i="13"/>
  <c r="N461" i="13"/>
  <c r="I461" i="13"/>
  <c r="F461" i="13"/>
  <c r="Q460" i="13"/>
  <c r="N460" i="13"/>
  <c r="I460" i="13"/>
  <c r="F460" i="13"/>
  <c r="Q459" i="13"/>
  <c r="N459" i="13"/>
  <c r="I459" i="13"/>
  <c r="F459" i="13"/>
  <c r="Q458" i="13"/>
  <c r="N458" i="13"/>
  <c r="I458" i="13"/>
  <c r="F458" i="13"/>
  <c r="Q457" i="13"/>
  <c r="N457" i="13"/>
  <c r="I457" i="13"/>
  <c r="F457" i="13"/>
  <c r="Q456" i="13"/>
  <c r="N456" i="13"/>
  <c r="I456" i="13"/>
  <c r="F456" i="13"/>
  <c r="Q455" i="13"/>
  <c r="N455" i="13"/>
  <c r="I455" i="13"/>
  <c r="F455" i="13"/>
  <c r="Q454" i="13"/>
  <c r="N454" i="13"/>
  <c r="I454" i="13"/>
  <c r="F454" i="13"/>
  <c r="Q453" i="13"/>
  <c r="N453" i="13"/>
  <c r="I453" i="13"/>
  <c r="F453" i="13"/>
  <c r="Q452" i="13"/>
  <c r="N452" i="13"/>
  <c r="I452" i="13"/>
  <c r="F452" i="13"/>
  <c r="Q451" i="13"/>
  <c r="N451" i="13"/>
  <c r="I451" i="13"/>
  <c r="F451" i="13"/>
  <c r="Q450" i="13"/>
  <c r="N450" i="13"/>
  <c r="I450" i="13"/>
  <c r="F450" i="13"/>
  <c r="Q449" i="13"/>
  <c r="N449" i="13"/>
  <c r="I449" i="13"/>
  <c r="F449" i="13"/>
  <c r="Q448" i="13"/>
  <c r="N448" i="13"/>
  <c r="I448" i="13"/>
  <c r="F448" i="13"/>
  <c r="Q447" i="13"/>
  <c r="N447" i="13"/>
  <c r="I447" i="13"/>
  <c r="F447" i="13"/>
  <c r="Q446" i="13"/>
  <c r="N446" i="13"/>
  <c r="I446" i="13"/>
  <c r="F446" i="13"/>
  <c r="Q445" i="13"/>
  <c r="N445" i="13"/>
  <c r="I445" i="13"/>
  <c r="F445" i="13"/>
  <c r="Q444" i="13"/>
  <c r="N444" i="13"/>
  <c r="I444" i="13"/>
  <c r="F444" i="13"/>
  <c r="Q443" i="13"/>
  <c r="N443" i="13"/>
  <c r="I443" i="13"/>
  <c r="F443" i="13"/>
  <c r="Q442" i="13"/>
  <c r="N442" i="13"/>
  <c r="I442" i="13"/>
  <c r="F442" i="13"/>
  <c r="Q441" i="13"/>
  <c r="N441" i="13"/>
  <c r="I441" i="13"/>
  <c r="F441" i="13"/>
  <c r="Q440" i="13"/>
  <c r="N440" i="13"/>
  <c r="I440" i="13"/>
  <c r="F440" i="13"/>
  <c r="Q439" i="13"/>
  <c r="N439" i="13"/>
  <c r="I439" i="13"/>
  <c r="F439" i="13"/>
  <c r="Q438" i="13"/>
  <c r="N438" i="13"/>
  <c r="I438" i="13"/>
  <c r="F438" i="13"/>
  <c r="Q437" i="13"/>
  <c r="N437" i="13"/>
  <c r="I437" i="13"/>
  <c r="F437" i="13"/>
  <c r="Q436" i="13"/>
  <c r="N436" i="13"/>
  <c r="I436" i="13"/>
  <c r="F436" i="13"/>
  <c r="Q435" i="13"/>
  <c r="N435" i="13"/>
  <c r="I435" i="13"/>
  <c r="F435" i="13"/>
  <c r="Q434" i="13"/>
  <c r="N434" i="13"/>
  <c r="I434" i="13"/>
  <c r="F434" i="13"/>
  <c r="Q433" i="13"/>
  <c r="N433" i="13"/>
  <c r="I433" i="13"/>
  <c r="F433" i="13"/>
  <c r="Q432" i="13"/>
  <c r="N432" i="13"/>
  <c r="I432" i="13"/>
  <c r="F432" i="13"/>
  <c r="Q431" i="13"/>
  <c r="N431" i="13"/>
  <c r="I431" i="13"/>
  <c r="F431" i="13"/>
  <c r="Q430" i="13"/>
  <c r="N430" i="13"/>
  <c r="I430" i="13"/>
  <c r="F430" i="13"/>
  <c r="Q429" i="13"/>
  <c r="N429" i="13"/>
  <c r="I429" i="13"/>
  <c r="F429" i="13"/>
  <c r="Q428" i="13"/>
  <c r="N428" i="13"/>
  <c r="I428" i="13"/>
  <c r="F428" i="13"/>
  <c r="Q427" i="13"/>
  <c r="N427" i="13"/>
  <c r="I427" i="13"/>
  <c r="F427" i="13"/>
  <c r="Q426" i="13"/>
  <c r="N426" i="13"/>
  <c r="I426" i="13"/>
  <c r="F426" i="13"/>
  <c r="Q425" i="13"/>
  <c r="N425" i="13"/>
  <c r="I425" i="13"/>
  <c r="F425" i="13"/>
  <c r="Q424" i="13"/>
  <c r="N424" i="13"/>
  <c r="I424" i="13"/>
  <c r="F424" i="13"/>
  <c r="Q423" i="13"/>
  <c r="N423" i="13"/>
  <c r="I423" i="13"/>
  <c r="F423" i="13"/>
  <c r="Q422" i="13"/>
  <c r="N422" i="13"/>
  <c r="I422" i="13"/>
  <c r="F422" i="13"/>
  <c r="Q421" i="13"/>
  <c r="N421" i="13"/>
  <c r="I421" i="13"/>
  <c r="F421" i="13"/>
  <c r="Q420" i="13"/>
  <c r="N420" i="13"/>
  <c r="I420" i="13"/>
  <c r="F420" i="13"/>
  <c r="Q419" i="13"/>
  <c r="N419" i="13"/>
  <c r="I419" i="13"/>
  <c r="F419" i="13"/>
  <c r="Q418" i="13"/>
  <c r="N418" i="13"/>
  <c r="I418" i="13"/>
  <c r="F418" i="13"/>
  <c r="Q417" i="13"/>
  <c r="N417" i="13"/>
  <c r="I417" i="13"/>
  <c r="F417" i="13"/>
  <c r="Q416" i="13"/>
  <c r="N416" i="13"/>
  <c r="I416" i="13"/>
  <c r="F416" i="13"/>
  <c r="Q415" i="13"/>
  <c r="N415" i="13"/>
  <c r="I415" i="13"/>
  <c r="F415" i="13"/>
  <c r="Q414" i="13"/>
  <c r="N414" i="13"/>
  <c r="I414" i="13"/>
  <c r="F414" i="13"/>
  <c r="Q413" i="13"/>
  <c r="N413" i="13"/>
  <c r="I413" i="13"/>
  <c r="F413" i="13"/>
  <c r="Q412" i="13"/>
  <c r="N412" i="13"/>
  <c r="I412" i="13"/>
  <c r="F412" i="13"/>
  <c r="Q411" i="13"/>
  <c r="N411" i="13"/>
  <c r="I411" i="13"/>
  <c r="F411" i="13"/>
  <c r="Q410" i="13"/>
  <c r="N410" i="13"/>
  <c r="I410" i="13"/>
  <c r="F410" i="13"/>
  <c r="Q409" i="13"/>
  <c r="N409" i="13"/>
  <c r="I409" i="13"/>
  <c r="F409" i="13"/>
  <c r="Q408" i="13"/>
  <c r="N408" i="13"/>
  <c r="I408" i="13"/>
  <c r="F408" i="13"/>
  <c r="Q407" i="13"/>
  <c r="N407" i="13"/>
  <c r="I407" i="13"/>
  <c r="F407" i="13"/>
  <c r="Q406" i="13"/>
  <c r="N406" i="13"/>
  <c r="I406" i="13"/>
  <c r="F406" i="13"/>
  <c r="Q405" i="13"/>
  <c r="N405" i="13"/>
  <c r="I405" i="13"/>
  <c r="F405" i="13"/>
  <c r="Q404" i="13"/>
  <c r="N404" i="13"/>
  <c r="I404" i="13"/>
  <c r="F404" i="13"/>
  <c r="Q403" i="13"/>
  <c r="N403" i="13"/>
  <c r="I403" i="13"/>
  <c r="F403" i="13"/>
  <c r="Q402" i="13"/>
  <c r="N402" i="13"/>
  <c r="I402" i="13"/>
  <c r="F402" i="13"/>
  <c r="Q401" i="13"/>
  <c r="N401" i="13"/>
  <c r="I401" i="13"/>
  <c r="F401" i="13"/>
  <c r="Q400" i="13"/>
  <c r="N400" i="13"/>
  <c r="I400" i="13"/>
  <c r="F400" i="13"/>
  <c r="Q399" i="13"/>
  <c r="N399" i="13"/>
  <c r="I399" i="13"/>
  <c r="F399" i="13"/>
  <c r="Q398" i="13"/>
  <c r="N398" i="13"/>
  <c r="I398" i="13"/>
  <c r="F398" i="13"/>
  <c r="Q397" i="13"/>
  <c r="N397" i="13"/>
  <c r="I397" i="13"/>
  <c r="F397" i="13"/>
  <c r="Q396" i="13"/>
  <c r="N396" i="13"/>
  <c r="I396" i="13"/>
  <c r="F396" i="13"/>
  <c r="Q395" i="13"/>
  <c r="N395" i="13"/>
  <c r="I395" i="13"/>
  <c r="F395" i="13"/>
  <c r="Q394" i="13"/>
  <c r="N394" i="13"/>
  <c r="I394" i="13"/>
  <c r="F394" i="13"/>
  <c r="Q393" i="13"/>
  <c r="N393" i="13"/>
  <c r="I393" i="13"/>
  <c r="F393" i="13"/>
  <c r="Q392" i="13"/>
  <c r="N392" i="13"/>
  <c r="I392" i="13"/>
  <c r="F392" i="13"/>
  <c r="Q391" i="13"/>
  <c r="N391" i="13"/>
  <c r="I391" i="13"/>
  <c r="F391" i="13"/>
  <c r="Q390" i="13"/>
  <c r="N390" i="13"/>
  <c r="I390" i="13"/>
  <c r="F390" i="13"/>
  <c r="Q389" i="13"/>
  <c r="N389" i="13"/>
  <c r="I389" i="13"/>
  <c r="F389" i="13"/>
  <c r="Q388" i="13"/>
  <c r="N388" i="13"/>
  <c r="I388" i="13"/>
  <c r="F388" i="13"/>
  <c r="Q387" i="13"/>
  <c r="N387" i="13"/>
  <c r="I387" i="13"/>
  <c r="F387" i="13"/>
  <c r="Q386" i="13"/>
  <c r="N386" i="13"/>
  <c r="I386" i="13"/>
  <c r="F386" i="13"/>
  <c r="Q385" i="13"/>
  <c r="N385" i="13"/>
  <c r="I385" i="13"/>
  <c r="F385" i="13"/>
  <c r="Q384" i="13"/>
  <c r="N384" i="13"/>
  <c r="I384" i="13"/>
  <c r="F384" i="13"/>
  <c r="Q383" i="13"/>
  <c r="N383" i="13"/>
  <c r="I383" i="13"/>
  <c r="F383" i="13"/>
  <c r="Q382" i="13"/>
  <c r="N382" i="13"/>
  <c r="I382" i="13"/>
  <c r="F382" i="13"/>
  <c r="Q381" i="13"/>
  <c r="N381" i="13"/>
  <c r="I381" i="13"/>
  <c r="F381" i="13"/>
  <c r="Q380" i="13"/>
  <c r="N380" i="13"/>
  <c r="I380" i="13"/>
  <c r="F380" i="13"/>
  <c r="Q379" i="13"/>
  <c r="N379" i="13"/>
  <c r="I379" i="13"/>
  <c r="F379" i="13"/>
  <c r="Q378" i="13"/>
  <c r="N378" i="13"/>
  <c r="I378" i="13"/>
  <c r="F378" i="13"/>
  <c r="Q377" i="13"/>
  <c r="N377" i="13"/>
  <c r="I377" i="13"/>
  <c r="F377" i="13"/>
  <c r="Q376" i="13"/>
  <c r="N376" i="13"/>
  <c r="I376" i="13"/>
  <c r="F376" i="13"/>
  <c r="Q375" i="13"/>
  <c r="N375" i="13"/>
  <c r="I375" i="13"/>
  <c r="F375" i="13"/>
  <c r="Q374" i="13"/>
  <c r="N374" i="13"/>
  <c r="I374" i="13"/>
  <c r="F374" i="13"/>
  <c r="Q373" i="13"/>
  <c r="N373" i="13"/>
  <c r="I373" i="13"/>
  <c r="F373" i="13"/>
  <c r="Q372" i="13"/>
  <c r="N372" i="13"/>
  <c r="I372" i="13"/>
  <c r="F372" i="13"/>
  <c r="Q371" i="13"/>
  <c r="N371" i="13"/>
  <c r="I371" i="13"/>
  <c r="F371" i="13"/>
  <c r="Q370" i="13"/>
  <c r="N370" i="13"/>
  <c r="I370" i="13"/>
  <c r="F370" i="13"/>
  <c r="Q369" i="13"/>
  <c r="N369" i="13"/>
  <c r="I369" i="13"/>
  <c r="F369" i="13"/>
  <c r="Q368" i="13"/>
  <c r="N368" i="13"/>
  <c r="I368" i="13"/>
  <c r="F368" i="13"/>
  <c r="Q367" i="13"/>
  <c r="N367" i="13"/>
  <c r="I367" i="13"/>
  <c r="F367" i="13"/>
  <c r="Q366" i="13"/>
  <c r="N366" i="13"/>
  <c r="I366" i="13"/>
  <c r="F366" i="13"/>
  <c r="Q365" i="13"/>
  <c r="N365" i="13"/>
  <c r="I365" i="13"/>
  <c r="F365" i="13"/>
  <c r="Q364" i="13"/>
  <c r="N364" i="13"/>
  <c r="I364" i="13"/>
  <c r="F364" i="13"/>
  <c r="Q363" i="13"/>
  <c r="N363" i="13"/>
  <c r="I363" i="13"/>
  <c r="F363" i="13"/>
  <c r="Q362" i="13"/>
  <c r="N362" i="13"/>
  <c r="I362" i="13"/>
  <c r="F362" i="13"/>
  <c r="Q361" i="13"/>
  <c r="N361" i="13"/>
  <c r="I361" i="13"/>
  <c r="F361" i="13"/>
  <c r="Q360" i="13"/>
  <c r="N360" i="13"/>
  <c r="I360" i="13"/>
  <c r="F360" i="13"/>
  <c r="Q359" i="13"/>
  <c r="N359" i="13"/>
  <c r="I359" i="13"/>
  <c r="F359" i="13"/>
  <c r="Q358" i="13"/>
  <c r="N358" i="13"/>
  <c r="I358" i="13"/>
  <c r="F358" i="13"/>
  <c r="Q357" i="13"/>
  <c r="N357" i="13"/>
  <c r="I357" i="13"/>
  <c r="F357" i="13"/>
  <c r="Q356" i="13"/>
  <c r="N356" i="13"/>
  <c r="I356" i="13"/>
  <c r="F356" i="13"/>
  <c r="Q355" i="13"/>
  <c r="N355" i="13"/>
  <c r="I355" i="13"/>
  <c r="F355" i="13"/>
  <c r="Q354" i="13"/>
  <c r="N354" i="13"/>
  <c r="I354" i="13"/>
  <c r="F354" i="13"/>
  <c r="Q353" i="13"/>
  <c r="N353" i="13"/>
  <c r="I353" i="13"/>
  <c r="F353" i="13"/>
  <c r="Q352" i="13"/>
  <c r="N352" i="13"/>
  <c r="I352" i="13"/>
  <c r="F352" i="13"/>
  <c r="Q351" i="13"/>
  <c r="N351" i="13"/>
  <c r="I351" i="13"/>
  <c r="F351" i="13"/>
  <c r="Q350" i="13"/>
  <c r="N350" i="13"/>
  <c r="I350" i="13"/>
  <c r="F350" i="13"/>
  <c r="Q349" i="13"/>
  <c r="N349" i="13"/>
  <c r="I349" i="13"/>
  <c r="F349" i="13"/>
  <c r="Q348" i="13"/>
  <c r="N348" i="13"/>
  <c r="I348" i="13"/>
  <c r="F348" i="13"/>
  <c r="Q347" i="13"/>
  <c r="N347" i="13"/>
  <c r="I347" i="13"/>
  <c r="F347" i="13"/>
  <c r="Q346" i="13"/>
  <c r="N346" i="13"/>
  <c r="I346" i="13"/>
  <c r="F346" i="13"/>
  <c r="Q345" i="13"/>
  <c r="N345" i="13"/>
  <c r="I345" i="13"/>
  <c r="F345" i="13"/>
  <c r="Q344" i="13"/>
  <c r="N344" i="13"/>
  <c r="I344" i="13"/>
  <c r="F344" i="13"/>
  <c r="Q343" i="13"/>
  <c r="N343" i="13"/>
  <c r="I343" i="13"/>
  <c r="F343" i="13"/>
  <c r="Q342" i="13"/>
  <c r="N342" i="13"/>
  <c r="I342" i="13"/>
  <c r="F342" i="13"/>
  <c r="Q341" i="13"/>
  <c r="N341" i="13"/>
  <c r="I341" i="13"/>
  <c r="F341" i="13"/>
  <c r="Q340" i="13"/>
  <c r="N340" i="13"/>
  <c r="I340" i="13"/>
  <c r="F340" i="13"/>
  <c r="Q339" i="13"/>
  <c r="N339" i="13"/>
  <c r="I339" i="13"/>
  <c r="F339" i="13"/>
  <c r="Q338" i="13"/>
  <c r="N338" i="13"/>
  <c r="I338" i="13"/>
  <c r="F338" i="13"/>
  <c r="Q337" i="13"/>
  <c r="N337" i="13"/>
  <c r="I337" i="13"/>
  <c r="F337" i="13"/>
  <c r="Q336" i="13"/>
  <c r="N336" i="13"/>
  <c r="I336" i="13"/>
  <c r="F336" i="13"/>
  <c r="Q335" i="13"/>
  <c r="N335" i="13"/>
  <c r="I335" i="13"/>
  <c r="F335" i="13"/>
  <c r="Q334" i="13"/>
  <c r="N334" i="13"/>
  <c r="I334" i="13"/>
  <c r="F334" i="13"/>
  <c r="Q333" i="13"/>
  <c r="N333" i="13"/>
  <c r="I333" i="13"/>
  <c r="F333" i="13"/>
  <c r="Q332" i="13"/>
  <c r="N332" i="13"/>
  <c r="I332" i="13"/>
  <c r="F332" i="13"/>
  <c r="Q331" i="13"/>
  <c r="N331" i="13"/>
  <c r="I331" i="13"/>
  <c r="F331" i="13"/>
  <c r="Q330" i="13"/>
  <c r="N330" i="13"/>
  <c r="I330" i="13"/>
  <c r="F330" i="13"/>
  <c r="Q329" i="13"/>
  <c r="N329" i="13"/>
  <c r="I329" i="13"/>
  <c r="F329" i="13"/>
  <c r="Q328" i="13"/>
  <c r="N328" i="13"/>
  <c r="I328" i="13"/>
  <c r="F328" i="13"/>
  <c r="Q327" i="13"/>
  <c r="N327" i="13"/>
  <c r="I327" i="13"/>
  <c r="F327" i="13"/>
  <c r="Q326" i="13"/>
  <c r="N326" i="13"/>
  <c r="I326" i="13"/>
  <c r="F326" i="13"/>
  <c r="Q325" i="13"/>
  <c r="N325" i="13"/>
  <c r="I325" i="13"/>
  <c r="F325" i="13"/>
  <c r="Q324" i="13"/>
  <c r="N324" i="13"/>
  <c r="I324" i="13"/>
  <c r="F324" i="13"/>
  <c r="Q323" i="13"/>
  <c r="N323" i="13"/>
  <c r="I323" i="13"/>
  <c r="F323" i="13"/>
  <c r="Q322" i="13"/>
  <c r="N322" i="13"/>
  <c r="I322" i="13"/>
  <c r="F322" i="13"/>
  <c r="Q321" i="13"/>
  <c r="N321" i="13"/>
  <c r="I321" i="13"/>
  <c r="F321" i="13"/>
  <c r="Q320" i="13"/>
  <c r="N320" i="13"/>
  <c r="I320" i="13"/>
  <c r="F320" i="13"/>
  <c r="Q319" i="13"/>
  <c r="N319" i="13"/>
  <c r="I319" i="13"/>
  <c r="F319" i="13"/>
  <c r="Q318" i="13"/>
  <c r="N318" i="13"/>
  <c r="I318" i="13"/>
  <c r="F318" i="13"/>
  <c r="Q317" i="13"/>
  <c r="N317" i="13"/>
  <c r="I317" i="13"/>
  <c r="F317" i="13"/>
  <c r="Q316" i="13"/>
  <c r="N316" i="13"/>
  <c r="I316" i="13"/>
  <c r="F316" i="13"/>
  <c r="Q315" i="13"/>
  <c r="N315" i="13"/>
  <c r="I315" i="13"/>
  <c r="F315" i="13"/>
  <c r="Q314" i="13"/>
  <c r="N314" i="13"/>
  <c r="I314" i="13"/>
  <c r="F314" i="13"/>
  <c r="Q313" i="13"/>
  <c r="N313" i="13"/>
  <c r="I313" i="13"/>
  <c r="F313" i="13"/>
  <c r="Q312" i="13"/>
  <c r="N312" i="13"/>
  <c r="I312" i="13"/>
  <c r="F312" i="13"/>
  <c r="Q311" i="13"/>
  <c r="N311" i="13"/>
  <c r="I311" i="13"/>
  <c r="F311" i="13"/>
  <c r="Q310" i="13"/>
  <c r="N310" i="13"/>
  <c r="I310" i="13"/>
  <c r="F310" i="13"/>
  <c r="Q309" i="13"/>
  <c r="N309" i="13"/>
  <c r="I309" i="13"/>
  <c r="F309" i="13"/>
  <c r="Q308" i="13"/>
  <c r="N308" i="13"/>
  <c r="I308" i="13"/>
  <c r="F308" i="13"/>
  <c r="Q307" i="13"/>
  <c r="N307" i="13"/>
  <c r="I307" i="13"/>
  <c r="F307" i="13"/>
  <c r="Q306" i="13"/>
  <c r="N306" i="13"/>
  <c r="I306" i="13"/>
  <c r="F306" i="13"/>
  <c r="Q305" i="13"/>
  <c r="N305" i="13"/>
  <c r="I305" i="13"/>
  <c r="F305" i="13"/>
  <c r="Q304" i="13"/>
  <c r="N304" i="13"/>
  <c r="I304" i="13"/>
  <c r="F304" i="13"/>
  <c r="Q303" i="13"/>
  <c r="N303" i="13"/>
  <c r="I303" i="13"/>
  <c r="F303" i="13"/>
  <c r="Q302" i="13"/>
  <c r="N302" i="13"/>
  <c r="I302" i="13"/>
  <c r="F302" i="13"/>
  <c r="Q301" i="13"/>
  <c r="N301" i="13"/>
  <c r="I301" i="13"/>
  <c r="F301" i="13"/>
  <c r="Q300" i="13"/>
  <c r="N300" i="13"/>
  <c r="I300" i="13"/>
  <c r="F300" i="13"/>
  <c r="Q299" i="13"/>
  <c r="N299" i="13"/>
  <c r="I299" i="13"/>
  <c r="F299" i="13"/>
  <c r="Q298" i="13"/>
  <c r="N298" i="13"/>
  <c r="I298" i="13"/>
  <c r="F298" i="13"/>
  <c r="Q297" i="13"/>
  <c r="N297" i="13"/>
  <c r="I297" i="13"/>
  <c r="F297" i="13"/>
  <c r="Q296" i="13"/>
  <c r="N296" i="13"/>
  <c r="I296" i="13"/>
  <c r="F296" i="13"/>
  <c r="Q295" i="13"/>
  <c r="N295" i="13"/>
  <c r="I295" i="13"/>
  <c r="F295" i="13"/>
  <c r="Q294" i="13"/>
  <c r="N294" i="13"/>
  <c r="I294" i="13"/>
  <c r="F294" i="13"/>
  <c r="Q293" i="13"/>
  <c r="N293" i="13"/>
  <c r="I293" i="13"/>
  <c r="F293" i="13"/>
  <c r="Q292" i="13"/>
  <c r="N292" i="13"/>
  <c r="I292" i="13"/>
  <c r="F292" i="13"/>
  <c r="Q291" i="13"/>
  <c r="N291" i="13"/>
  <c r="I291" i="13"/>
  <c r="F291" i="13"/>
  <c r="Q290" i="13"/>
  <c r="N290" i="13"/>
  <c r="I290" i="13"/>
  <c r="F290" i="13"/>
  <c r="Q289" i="13"/>
  <c r="N289" i="13"/>
  <c r="I289" i="13"/>
  <c r="F289" i="13"/>
  <c r="Q288" i="13"/>
  <c r="N288" i="13"/>
  <c r="I288" i="13"/>
  <c r="F288" i="13"/>
  <c r="Q287" i="13"/>
  <c r="N287" i="13"/>
  <c r="I287" i="13"/>
  <c r="F287" i="13"/>
  <c r="Q286" i="13"/>
  <c r="N286" i="13"/>
  <c r="I286" i="13"/>
  <c r="F286" i="13"/>
  <c r="Q285" i="13"/>
  <c r="N285" i="13"/>
  <c r="I285" i="13"/>
  <c r="F285" i="13"/>
  <c r="Q284" i="13"/>
  <c r="N284" i="13"/>
  <c r="I284" i="13"/>
  <c r="F284" i="13"/>
  <c r="Q283" i="13"/>
  <c r="N283" i="13"/>
  <c r="I283" i="13"/>
  <c r="F283" i="13"/>
  <c r="Q282" i="13"/>
  <c r="N282" i="13"/>
  <c r="I282" i="13"/>
  <c r="F282" i="13"/>
  <c r="Q281" i="13"/>
  <c r="N281" i="13"/>
  <c r="I281" i="13"/>
  <c r="F281" i="13"/>
  <c r="Q280" i="13"/>
  <c r="N280" i="13"/>
  <c r="I280" i="13"/>
  <c r="F280" i="13"/>
  <c r="Q279" i="13"/>
  <c r="N279" i="13"/>
  <c r="I279" i="13"/>
  <c r="F279" i="13"/>
  <c r="Q278" i="13"/>
  <c r="N278" i="13"/>
  <c r="I278" i="13"/>
  <c r="F278" i="13"/>
  <c r="Q277" i="13"/>
  <c r="N277" i="13"/>
  <c r="I277" i="13"/>
  <c r="F277" i="13"/>
  <c r="Q276" i="13"/>
  <c r="N276" i="13"/>
  <c r="I276" i="13"/>
  <c r="F276" i="13"/>
  <c r="Q275" i="13"/>
  <c r="N275" i="13"/>
  <c r="I275" i="13"/>
  <c r="F275" i="13"/>
  <c r="Q274" i="13"/>
  <c r="N274" i="13"/>
  <c r="I274" i="13"/>
  <c r="F274" i="13"/>
  <c r="Q273" i="13"/>
  <c r="N273" i="13"/>
  <c r="I273" i="13"/>
  <c r="F273" i="13"/>
  <c r="Q272" i="13"/>
  <c r="N272" i="13"/>
  <c r="I272" i="13"/>
  <c r="F272" i="13"/>
  <c r="Q271" i="13"/>
  <c r="N271" i="13"/>
  <c r="I271" i="13"/>
  <c r="F271" i="13"/>
  <c r="Q270" i="13"/>
  <c r="N270" i="13"/>
  <c r="I270" i="13"/>
  <c r="F270" i="13"/>
  <c r="Q269" i="13"/>
  <c r="N269" i="13"/>
  <c r="I269" i="13"/>
  <c r="F269" i="13"/>
  <c r="Q268" i="13"/>
  <c r="N268" i="13"/>
  <c r="I268" i="13"/>
  <c r="F268" i="13"/>
  <c r="Q267" i="13"/>
  <c r="N267" i="13"/>
  <c r="I267" i="13"/>
  <c r="F267" i="13"/>
  <c r="Q266" i="13"/>
  <c r="N266" i="13"/>
  <c r="I266" i="13"/>
  <c r="F266" i="13"/>
  <c r="Q265" i="13"/>
  <c r="N265" i="13"/>
  <c r="I265" i="13"/>
  <c r="F265" i="13"/>
  <c r="Q264" i="13"/>
  <c r="N264" i="13"/>
  <c r="I264" i="13"/>
  <c r="F264" i="13"/>
  <c r="Q263" i="13"/>
  <c r="N263" i="13"/>
  <c r="I263" i="13"/>
  <c r="F263" i="13"/>
  <c r="Q262" i="13"/>
  <c r="N262" i="13"/>
  <c r="I262" i="13"/>
  <c r="F262" i="13"/>
  <c r="Q261" i="13"/>
  <c r="N261" i="13"/>
  <c r="I261" i="13"/>
  <c r="F261" i="13"/>
  <c r="Q260" i="13"/>
  <c r="N260" i="13"/>
  <c r="I260" i="13"/>
  <c r="F260" i="13"/>
  <c r="Q259" i="13"/>
  <c r="N259" i="13"/>
  <c r="I259" i="13"/>
  <c r="F259" i="13"/>
  <c r="Q258" i="13"/>
  <c r="N258" i="13"/>
  <c r="I258" i="13"/>
  <c r="F258" i="13"/>
  <c r="Q257" i="13"/>
  <c r="N257" i="13"/>
  <c r="I257" i="13"/>
  <c r="F257" i="13"/>
  <c r="Q256" i="13"/>
  <c r="N256" i="13"/>
  <c r="I256" i="13"/>
  <c r="F256" i="13"/>
  <c r="Q255" i="13"/>
  <c r="N255" i="13"/>
  <c r="I255" i="13"/>
  <c r="F255" i="13"/>
  <c r="Q254" i="13"/>
  <c r="N254" i="13"/>
  <c r="I254" i="13"/>
  <c r="F254" i="13"/>
  <c r="Q253" i="13"/>
  <c r="N253" i="13"/>
  <c r="I253" i="13"/>
  <c r="F253" i="13"/>
  <c r="Q252" i="13"/>
  <c r="N252" i="13"/>
  <c r="I252" i="13"/>
  <c r="F252" i="13"/>
  <c r="Q251" i="13"/>
  <c r="N251" i="13"/>
  <c r="I251" i="13"/>
  <c r="F251" i="13"/>
  <c r="Q250" i="13"/>
  <c r="N250" i="13"/>
  <c r="I250" i="13"/>
  <c r="F250" i="13"/>
  <c r="Q249" i="13"/>
  <c r="N249" i="13"/>
  <c r="I249" i="13"/>
  <c r="F249" i="13"/>
  <c r="Q248" i="13"/>
  <c r="N248" i="13"/>
  <c r="I248" i="13"/>
  <c r="F248" i="13"/>
  <c r="Q247" i="13"/>
  <c r="N247" i="13"/>
  <c r="I247" i="13"/>
  <c r="F247" i="13"/>
  <c r="Q246" i="13"/>
  <c r="N246" i="13"/>
  <c r="I246" i="13"/>
  <c r="F246" i="13"/>
  <c r="Q245" i="13"/>
  <c r="N245" i="13"/>
  <c r="I245" i="13"/>
  <c r="F245" i="13"/>
  <c r="Q244" i="13"/>
  <c r="N244" i="13"/>
  <c r="I244" i="13"/>
  <c r="F244" i="13"/>
  <c r="Q243" i="13"/>
  <c r="N243" i="13"/>
  <c r="I243" i="13"/>
  <c r="F243" i="13"/>
  <c r="Q242" i="13"/>
  <c r="N242" i="13"/>
  <c r="I242" i="13"/>
  <c r="F242" i="13"/>
  <c r="Q241" i="13"/>
  <c r="N241" i="13"/>
  <c r="I241" i="13"/>
  <c r="F241" i="13"/>
  <c r="Q240" i="13"/>
  <c r="N240" i="13"/>
  <c r="I240" i="13"/>
  <c r="F240" i="13"/>
  <c r="Q239" i="13"/>
  <c r="N239" i="13"/>
  <c r="I239" i="13"/>
  <c r="F239" i="13"/>
  <c r="Q238" i="13"/>
  <c r="N238" i="13"/>
  <c r="I238" i="13"/>
  <c r="F238" i="13"/>
  <c r="Q237" i="13"/>
  <c r="N237" i="13"/>
  <c r="I237" i="13"/>
  <c r="F237" i="13"/>
  <c r="Q236" i="13"/>
  <c r="N236" i="13"/>
  <c r="I236" i="13"/>
  <c r="F236" i="13"/>
  <c r="Q235" i="13"/>
  <c r="N235" i="13"/>
  <c r="I235" i="13"/>
  <c r="F235" i="13"/>
  <c r="Q234" i="13"/>
  <c r="N234" i="13"/>
  <c r="I234" i="13"/>
  <c r="F234" i="13"/>
  <c r="Q233" i="13"/>
  <c r="N233" i="13"/>
  <c r="I233" i="13"/>
  <c r="F233" i="13"/>
  <c r="Q232" i="13"/>
  <c r="N232" i="13"/>
  <c r="I232" i="13"/>
  <c r="F232" i="13"/>
  <c r="Q231" i="13"/>
  <c r="N231" i="13"/>
  <c r="I231" i="13"/>
  <c r="F231" i="13"/>
  <c r="Q230" i="13"/>
  <c r="N230" i="13"/>
  <c r="I230" i="13"/>
  <c r="F230" i="13"/>
  <c r="Q229" i="13"/>
  <c r="N229" i="13"/>
  <c r="I229" i="13"/>
  <c r="F229" i="13"/>
  <c r="Q228" i="13"/>
  <c r="N228" i="13"/>
  <c r="I228" i="13"/>
  <c r="F228" i="13"/>
  <c r="Q227" i="13"/>
  <c r="N227" i="13"/>
  <c r="I227" i="13"/>
  <c r="F227" i="13"/>
  <c r="Q226" i="13"/>
  <c r="N226" i="13"/>
  <c r="I226" i="13"/>
  <c r="F226" i="13"/>
  <c r="Q225" i="13"/>
  <c r="N225" i="13"/>
  <c r="I225" i="13"/>
  <c r="F225" i="13"/>
  <c r="Q224" i="13"/>
  <c r="N224" i="13"/>
  <c r="I224" i="13"/>
  <c r="F224" i="13"/>
  <c r="Q223" i="13"/>
  <c r="N223" i="13"/>
  <c r="I223" i="13"/>
  <c r="F223" i="13"/>
  <c r="Q222" i="13"/>
  <c r="N222" i="13"/>
  <c r="I222" i="13"/>
  <c r="F222" i="13"/>
  <c r="Q221" i="13"/>
  <c r="N221" i="13"/>
  <c r="I221" i="13"/>
  <c r="F221" i="13"/>
  <c r="Q220" i="13"/>
  <c r="N220" i="13"/>
  <c r="I220" i="13"/>
  <c r="F220" i="13"/>
  <c r="Q219" i="13"/>
  <c r="N219" i="13"/>
  <c r="I219" i="13"/>
  <c r="F219" i="13"/>
  <c r="Q218" i="13"/>
  <c r="N218" i="13"/>
  <c r="I218" i="13"/>
  <c r="F218" i="13"/>
  <c r="Q217" i="13"/>
  <c r="N217" i="13"/>
  <c r="I217" i="13"/>
  <c r="F217" i="13"/>
  <c r="Q216" i="13"/>
  <c r="N216" i="13"/>
  <c r="I216" i="13"/>
  <c r="F216" i="13"/>
  <c r="Q215" i="13"/>
  <c r="N215" i="13"/>
  <c r="I215" i="13"/>
  <c r="F215" i="13"/>
  <c r="Q214" i="13"/>
  <c r="N214" i="13"/>
  <c r="I214" i="13"/>
  <c r="F214" i="13"/>
  <c r="Q213" i="13"/>
  <c r="N213" i="13"/>
  <c r="I213" i="13"/>
  <c r="F213" i="13"/>
  <c r="Q212" i="13"/>
  <c r="N212" i="13"/>
  <c r="I212" i="13"/>
  <c r="F212" i="13"/>
  <c r="Q211" i="13"/>
  <c r="N211" i="13"/>
  <c r="I211" i="13"/>
  <c r="F211" i="13"/>
  <c r="Q210" i="13"/>
  <c r="N210" i="13"/>
  <c r="I210" i="13"/>
  <c r="F210" i="13"/>
  <c r="Q209" i="13"/>
  <c r="N209" i="13"/>
  <c r="I209" i="13"/>
  <c r="F209" i="13"/>
  <c r="Q208" i="13"/>
  <c r="N208" i="13"/>
  <c r="I208" i="13"/>
  <c r="F208" i="13"/>
  <c r="Q207" i="13"/>
  <c r="N207" i="13"/>
  <c r="I207" i="13"/>
  <c r="F207" i="13"/>
  <c r="Q206" i="13"/>
  <c r="N206" i="13"/>
  <c r="I206" i="13"/>
  <c r="F206" i="13"/>
  <c r="Q205" i="13"/>
  <c r="N205" i="13"/>
  <c r="I205" i="13"/>
  <c r="F205" i="13"/>
  <c r="Q204" i="13"/>
  <c r="N204" i="13"/>
  <c r="I204" i="13"/>
  <c r="F204" i="13"/>
  <c r="Q203" i="13"/>
  <c r="N203" i="13"/>
  <c r="I203" i="13"/>
  <c r="F203" i="13"/>
  <c r="Q202" i="13"/>
  <c r="N202" i="13"/>
  <c r="I202" i="13"/>
  <c r="F202" i="13"/>
  <c r="Q201" i="13"/>
  <c r="N201" i="13"/>
  <c r="I201" i="13"/>
  <c r="F201" i="13"/>
  <c r="Q200" i="13"/>
  <c r="N200" i="13"/>
  <c r="I200" i="13"/>
  <c r="F200" i="13"/>
  <c r="Q199" i="13"/>
  <c r="N199" i="13"/>
  <c r="I199" i="13"/>
  <c r="F199" i="13"/>
  <c r="Q198" i="13"/>
  <c r="N198" i="13"/>
  <c r="I198" i="13"/>
  <c r="F198" i="13"/>
  <c r="Q197" i="13"/>
  <c r="N197" i="13"/>
  <c r="I197" i="13"/>
  <c r="F197" i="13"/>
  <c r="Q196" i="13"/>
  <c r="N196" i="13"/>
  <c r="I196" i="13"/>
  <c r="F196" i="13"/>
  <c r="Q195" i="13"/>
  <c r="N195" i="13"/>
  <c r="I195" i="13"/>
  <c r="F195" i="13"/>
  <c r="Q194" i="13"/>
  <c r="N194" i="13"/>
  <c r="I194" i="13"/>
  <c r="F194" i="13"/>
  <c r="Q193" i="13"/>
  <c r="N193" i="13"/>
  <c r="I193" i="13"/>
  <c r="F193" i="13"/>
  <c r="Q192" i="13"/>
  <c r="N192" i="13"/>
  <c r="I192" i="13"/>
  <c r="F192" i="13"/>
  <c r="Q191" i="13"/>
  <c r="N191" i="13"/>
  <c r="I191" i="13"/>
  <c r="F191" i="13"/>
  <c r="Q190" i="13"/>
  <c r="N190" i="13"/>
  <c r="I190" i="13"/>
  <c r="F190" i="13"/>
  <c r="Q189" i="13"/>
  <c r="N189" i="13"/>
  <c r="I189" i="13"/>
  <c r="F189" i="13"/>
  <c r="Q188" i="13"/>
  <c r="N188" i="13"/>
  <c r="I188" i="13"/>
  <c r="F188" i="13"/>
  <c r="Q187" i="13"/>
  <c r="N187" i="13"/>
  <c r="I187" i="13"/>
  <c r="F187" i="13"/>
  <c r="Q186" i="13"/>
  <c r="N186" i="13"/>
  <c r="I186" i="13"/>
  <c r="F186" i="13"/>
  <c r="Q185" i="13"/>
  <c r="N185" i="13"/>
  <c r="I185" i="13"/>
  <c r="F185" i="13"/>
  <c r="Q184" i="13"/>
  <c r="N184" i="13"/>
  <c r="I184" i="13"/>
  <c r="F184" i="13"/>
  <c r="Q183" i="13"/>
  <c r="N183" i="13"/>
  <c r="I183" i="13"/>
  <c r="F183" i="13"/>
  <c r="Q182" i="13"/>
  <c r="N182" i="13"/>
  <c r="I182" i="13"/>
  <c r="F182" i="13"/>
  <c r="Q181" i="13"/>
  <c r="N181" i="13"/>
  <c r="I181" i="13"/>
  <c r="F181" i="13"/>
  <c r="Q180" i="13"/>
  <c r="N180" i="13"/>
  <c r="I180" i="13"/>
  <c r="F180" i="13"/>
  <c r="Q179" i="13"/>
  <c r="N179" i="13"/>
  <c r="I179" i="13"/>
  <c r="F179" i="13"/>
  <c r="Q178" i="13"/>
  <c r="N178" i="13"/>
  <c r="I178" i="13"/>
  <c r="F178" i="13"/>
  <c r="Q177" i="13"/>
  <c r="N177" i="13"/>
  <c r="I177" i="13"/>
  <c r="F177" i="13"/>
  <c r="Q176" i="13"/>
  <c r="N176" i="13"/>
  <c r="I176" i="13"/>
  <c r="F176" i="13"/>
  <c r="Q175" i="13"/>
  <c r="N175" i="13"/>
  <c r="I175" i="13"/>
  <c r="F175" i="13"/>
  <c r="Q174" i="13"/>
  <c r="N174" i="13"/>
  <c r="I174" i="13"/>
  <c r="F174" i="13"/>
  <c r="Q173" i="13"/>
  <c r="N173" i="13"/>
  <c r="I173" i="13"/>
  <c r="F173" i="13"/>
  <c r="Q172" i="13"/>
  <c r="N172" i="13"/>
  <c r="I172" i="13"/>
  <c r="F172" i="13"/>
  <c r="Q171" i="13"/>
  <c r="N171" i="13"/>
  <c r="I171" i="13"/>
  <c r="F171" i="13"/>
  <c r="Q170" i="13"/>
  <c r="N170" i="13"/>
  <c r="I170" i="13"/>
  <c r="F170" i="13"/>
  <c r="Q169" i="13"/>
  <c r="N169" i="13"/>
  <c r="I169" i="13"/>
  <c r="F169" i="13"/>
  <c r="Q168" i="13"/>
  <c r="N168" i="13"/>
  <c r="I168" i="13"/>
  <c r="F168" i="13"/>
  <c r="Q167" i="13"/>
  <c r="N167" i="13"/>
  <c r="I167" i="13"/>
  <c r="F167" i="13"/>
  <c r="Q166" i="13"/>
  <c r="N166" i="13"/>
  <c r="I166" i="13"/>
  <c r="F166" i="13"/>
  <c r="Q165" i="13"/>
  <c r="N165" i="13"/>
  <c r="I165" i="13"/>
  <c r="F165" i="13"/>
  <c r="Q164" i="13"/>
  <c r="N164" i="13"/>
  <c r="I164" i="13"/>
  <c r="F164" i="13"/>
  <c r="Q163" i="13"/>
  <c r="N163" i="13"/>
  <c r="I163" i="13"/>
  <c r="F163" i="13"/>
  <c r="Q162" i="13"/>
  <c r="N162" i="13"/>
  <c r="I162" i="13"/>
  <c r="F162" i="13"/>
  <c r="Q161" i="13"/>
  <c r="N161" i="13"/>
  <c r="I161" i="13"/>
  <c r="F161" i="13"/>
  <c r="Q160" i="13"/>
  <c r="N160" i="13"/>
  <c r="I160" i="13"/>
  <c r="F160" i="13"/>
  <c r="Q159" i="13"/>
  <c r="N159" i="13"/>
  <c r="I159" i="13"/>
  <c r="F159" i="13"/>
  <c r="Q158" i="13"/>
  <c r="N158" i="13"/>
  <c r="I158" i="13"/>
  <c r="F158" i="13"/>
  <c r="Q157" i="13"/>
  <c r="N157" i="13"/>
  <c r="I157" i="13"/>
  <c r="F157" i="13"/>
  <c r="Q156" i="13"/>
  <c r="N156" i="13"/>
  <c r="I156" i="13"/>
  <c r="F156" i="13"/>
  <c r="Q155" i="13"/>
  <c r="N155" i="13"/>
  <c r="I155" i="13"/>
  <c r="F155" i="13"/>
  <c r="Q154" i="13"/>
  <c r="N154" i="13"/>
  <c r="I154" i="13"/>
  <c r="F154" i="13"/>
  <c r="Q153" i="13"/>
  <c r="N153" i="13"/>
  <c r="I153" i="13"/>
  <c r="F153" i="13"/>
  <c r="Q152" i="13"/>
  <c r="N152" i="13"/>
  <c r="I152" i="13"/>
  <c r="F152" i="13"/>
  <c r="Q151" i="13"/>
  <c r="N151" i="13"/>
  <c r="I151" i="13"/>
  <c r="F151" i="13"/>
  <c r="Q150" i="13"/>
  <c r="N150" i="13"/>
  <c r="I150" i="13"/>
  <c r="F150" i="13"/>
  <c r="Q149" i="13"/>
  <c r="N149" i="13"/>
  <c r="I149" i="13"/>
  <c r="F149" i="13"/>
  <c r="Q148" i="13"/>
  <c r="N148" i="13"/>
  <c r="I148" i="13"/>
  <c r="F148" i="13"/>
  <c r="Q147" i="13"/>
  <c r="N147" i="13"/>
  <c r="I147" i="13"/>
  <c r="F147" i="13"/>
  <c r="Q146" i="13"/>
  <c r="N146" i="13"/>
  <c r="I146" i="13"/>
  <c r="F146" i="13"/>
  <c r="Q145" i="13"/>
  <c r="N145" i="13"/>
  <c r="I145" i="13"/>
  <c r="F145" i="13"/>
  <c r="Q144" i="13"/>
  <c r="N144" i="13"/>
  <c r="I144" i="13"/>
  <c r="F144" i="13"/>
  <c r="Q143" i="13"/>
  <c r="N143" i="13"/>
  <c r="I143" i="13"/>
  <c r="F143" i="13"/>
  <c r="Q142" i="13"/>
  <c r="N142" i="13"/>
  <c r="I142" i="13"/>
  <c r="F142" i="13"/>
  <c r="Q141" i="13"/>
  <c r="N141" i="13"/>
  <c r="I141" i="13"/>
  <c r="F141" i="13"/>
  <c r="Q140" i="13"/>
  <c r="N140" i="13"/>
  <c r="I140" i="13"/>
  <c r="F140" i="13"/>
  <c r="Q139" i="13"/>
  <c r="N139" i="13"/>
  <c r="I139" i="13"/>
  <c r="F139" i="13"/>
  <c r="Q138" i="13"/>
  <c r="N138" i="13"/>
  <c r="I138" i="13"/>
  <c r="F138" i="13"/>
  <c r="Q137" i="13"/>
  <c r="N137" i="13"/>
  <c r="I137" i="13"/>
  <c r="F137" i="13"/>
  <c r="Q136" i="13"/>
  <c r="N136" i="13"/>
  <c r="I136" i="13"/>
  <c r="F136" i="13"/>
  <c r="Q135" i="13"/>
  <c r="N135" i="13"/>
  <c r="I135" i="13"/>
  <c r="F135" i="13"/>
  <c r="Q134" i="13"/>
  <c r="N134" i="13"/>
  <c r="I134" i="13"/>
  <c r="F134" i="13"/>
  <c r="Q133" i="13"/>
  <c r="N133" i="13"/>
  <c r="I133" i="13"/>
  <c r="F133" i="13"/>
  <c r="Q132" i="13"/>
  <c r="N132" i="13"/>
  <c r="I132" i="13"/>
  <c r="F132" i="13"/>
  <c r="Q131" i="13"/>
  <c r="N131" i="13"/>
  <c r="I131" i="13"/>
  <c r="F131" i="13"/>
  <c r="Q130" i="13"/>
  <c r="N130" i="13"/>
  <c r="I130" i="13"/>
  <c r="F130" i="13"/>
  <c r="Q129" i="13"/>
  <c r="N129" i="13"/>
  <c r="I129" i="13"/>
  <c r="F129" i="13"/>
  <c r="Q128" i="13"/>
  <c r="N128" i="13"/>
  <c r="I128" i="13"/>
  <c r="F128" i="13"/>
  <c r="Q127" i="13"/>
  <c r="N127" i="13"/>
  <c r="I127" i="13"/>
  <c r="F127" i="13"/>
  <c r="Q126" i="13"/>
  <c r="N126" i="13"/>
  <c r="I126" i="13"/>
  <c r="F126" i="13"/>
  <c r="Q125" i="13"/>
  <c r="N125" i="13"/>
  <c r="I125" i="13"/>
  <c r="F125" i="13"/>
  <c r="Q124" i="13"/>
  <c r="N124" i="13"/>
  <c r="I124" i="13"/>
  <c r="F124" i="13"/>
  <c r="Q123" i="13"/>
  <c r="N123" i="13"/>
  <c r="I123" i="13"/>
  <c r="F123" i="13"/>
  <c r="Q122" i="13"/>
  <c r="N122" i="13"/>
  <c r="I122" i="13"/>
  <c r="F122" i="13"/>
  <c r="Q121" i="13"/>
  <c r="N121" i="13"/>
  <c r="I121" i="13"/>
  <c r="F121" i="13"/>
  <c r="Q120" i="13"/>
  <c r="N120" i="13"/>
  <c r="I120" i="13"/>
  <c r="F120" i="13"/>
  <c r="Q119" i="13"/>
  <c r="N119" i="13"/>
  <c r="I119" i="13"/>
  <c r="F119" i="13"/>
  <c r="Q118" i="13"/>
  <c r="N118" i="13"/>
  <c r="I118" i="13"/>
  <c r="F118" i="13"/>
  <c r="Q117" i="13"/>
  <c r="N117" i="13"/>
  <c r="I117" i="13"/>
  <c r="F117" i="13"/>
  <c r="Q116" i="13"/>
  <c r="N116" i="13"/>
  <c r="I116" i="13"/>
  <c r="F116" i="13"/>
  <c r="Q115" i="13"/>
  <c r="N115" i="13"/>
  <c r="I115" i="13"/>
  <c r="F115" i="13"/>
  <c r="Q114" i="13"/>
  <c r="N114" i="13"/>
  <c r="I114" i="13"/>
  <c r="F114" i="13"/>
  <c r="Q113" i="13"/>
  <c r="N113" i="13"/>
  <c r="I113" i="13"/>
  <c r="F113" i="13"/>
  <c r="Q112" i="13"/>
  <c r="N112" i="13"/>
  <c r="I112" i="13"/>
  <c r="F112" i="13"/>
  <c r="Q111" i="13"/>
  <c r="N111" i="13"/>
  <c r="I111" i="13"/>
  <c r="F111" i="13"/>
  <c r="Q110" i="13"/>
  <c r="N110" i="13"/>
  <c r="I110" i="13"/>
  <c r="F110" i="13"/>
  <c r="Q109" i="13"/>
  <c r="N109" i="13"/>
  <c r="I109" i="13"/>
  <c r="F109" i="13"/>
  <c r="Q108" i="13"/>
  <c r="N108" i="13"/>
  <c r="I108" i="13"/>
  <c r="F108" i="13"/>
  <c r="Q107" i="13"/>
  <c r="N107" i="13"/>
  <c r="I107" i="13"/>
  <c r="F107" i="13"/>
  <c r="Q106" i="13"/>
  <c r="N106" i="13"/>
  <c r="I106" i="13"/>
  <c r="F106" i="13"/>
  <c r="Q105" i="13"/>
  <c r="N105" i="13"/>
  <c r="I105" i="13"/>
  <c r="F105" i="13"/>
  <c r="Q104" i="13"/>
  <c r="N104" i="13"/>
  <c r="I104" i="13"/>
  <c r="F104" i="13"/>
  <c r="Q103" i="13"/>
  <c r="N103" i="13"/>
  <c r="I103" i="13"/>
  <c r="F103" i="13"/>
  <c r="Q102" i="13"/>
  <c r="N102" i="13"/>
  <c r="I102" i="13"/>
  <c r="F102" i="13"/>
  <c r="Q101" i="13"/>
  <c r="N101" i="13"/>
  <c r="I101" i="13"/>
  <c r="F101" i="13"/>
  <c r="Q100" i="13"/>
  <c r="N100" i="13"/>
  <c r="I100" i="13"/>
  <c r="F100" i="13"/>
  <c r="Q99" i="13"/>
  <c r="N99" i="13"/>
  <c r="I99" i="13"/>
  <c r="F99" i="13"/>
  <c r="Q98" i="13"/>
  <c r="N98" i="13"/>
  <c r="I98" i="13"/>
  <c r="F98" i="13"/>
  <c r="Q97" i="13"/>
  <c r="N97" i="13"/>
  <c r="I97" i="13"/>
  <c r="F97" i="13"/>
  <c r="Q96" i="13"/>
  <c r="N96" i="13"/>
  <c r="I96" i="13"/>
  <c r="F96" i="13"/>
  <c r="Q95" i="13"/>
  <c r="N95" i="13"/>
  <c r="I95" i="13"/>
  <c r="F95" i="13"/>
  <c r="Q94" i="13"/>
  <c r="N94" i="13"/>
  <c r="I94" i="13"/>
  <c r="F94" i="13"/>
  <c r="Q93" i="13"/>
  <c r="N93" i="13"/>
  <c r="I93" i="13"/>
  <c r="F93" i="13"/>
  <c r="Q92" i="13"/>
  <c r="N92" i="13"/>
  <c r="I92" i="13"/>
  <c r="F92" i="13"/>
  <c r="Q91" i="13"/>
  <c r="N91" i="13"/>
  <c r="I91" i="13"/>
  <c r="F91" i="13"/>
  <c r="Q90" i="13"/>
  <c r="N90" i="13"/>
  <c r="I90" i="13"/>
  <c r="F90" i="13"/>
  <c r="Q89" i="13"/>
  <c r="N89" i="13"/>
  <c r="I89" i="13"/>
  <c r="F89" i="13"/>
  <c r="Q88" i="13"/>
  <c r="N88" i="13"/>
  <c r="I88" i="13"/>
  <c r="F88" i="13"/>
  <c r="Q87" i="13"/>
  <c r="N87" i="13"/>
  <c r="I87" i="13"/>
  <c r="F87" i="13"/>
  <c r="Q86" i="13"/>
  <c r="N86" i="13"/>
  <c r="I86" i="13"/>
  <c r="F86" i="13"/>
  <c r="Q85" i="13"/>
  <c r="N85" i="13"/>
  <c r="I85" i="13"/>
  <c r="F85" i="13"/>
  <c r="Q84" i="13"/>
  <c r="N84" i="13"/>
  <c r="I84" i="13"/>
  <c r="F84" i="13"/>
  <c r="Q83" i="13"/>
  <c r="N83" i="13"/>
  <c r="I83" i="13"/>
  <c r="F83" i="13"/>
  <c r="Q82" i="13"/>
  <c r="N82" i="13"/>
  <c r="I82" i="13"/>
  <c r="F82" i="13"/>
  <c r="Q81" i="13"/>
  <c r="N81" i="13"/>
  <c r="I81" i="13"/>
  <c r="F81" i="13"/>
  <c r="Q80" i="13"/>
  <c r="N80" i="13"/>
  <c r="I80" i="13"/>
  <c r="F80" i="13"/>
  <c r="Q79" i="13"/>
  <c r="N79" i="13"/>
  <c r="I79" i="13"/>
  <c r="F79" i="13"/>
  <c r="Q78" i="13"/>
  <c r="N78" i="13"/>
  <c r="I78" i="13"/>
  <c r="F78" i="13"/>
  <c r="Q77" i="13"/>
  <c r="N77" i="13"/>
  <c r="I77" i="13"/>
  <c r="F77" i="13"/>
  <c r="Q76" i="13"/>
  <c r="N76" i="13"/>
  <c r="I76" i="13"/>
  <c r="F76" i="13"/>
  <c r="Q75" i="13"/>
  <c r="N75" i="13"/>
  <c r="I75" i="13"/>
  <c r="F75" i="13"/>
  <c r="Q74" i="13"/>
  <c r="N74" i="13"/>
  <c r="I74" i="13"/>
  <c r="F74" i="13"/>
  <c r="Q73" i="13"/>
  <c r="N73" i="13"/>
  <c r="I73" i="13"/>
  <c r="F73" i="13"/>
  <c r="Q72" i="13"/>
  <c r="N72" i="13"/>
  <c r="I72" i="13"/>
  <c r="F72" i="13"/>
  <c r="Q71" i="13"/>
  <c r="N71" i="13"/>
  <c r="I71" i="13"/>
  <c r="F71" i="13"/>
  <c r="Q70" i="13"/>
  <c r="N70" i="13"/>
  <c r="I70" i="13"/>
  <c r="F70" i="13"/>
  <c r="Q69" i="13"/>
  <c r="N69" i="13"/>
  <c r="I69" i="13"/>
  <c r="F69" i="13"/>
  <c r="Q68" i="13"/>
  <c r="N68" i="13"/>
  <c r="I68" i="13"/>
  <c r="F68" i="13"/>
  <c r="Q67" i="13"/>
  <c r="N67" i="13"/>
  <c r="I67" i="13"/>
  <c r="F67" i="13"/>
  <c r="Q66" i="13"/>
  <c r="N66" i="13"/>
  <c r="I66" i="13"/>
  <c r="F66" i="13"/>
  <c r="Q65" i="13"/>
  <c r="N65" i="13"/>
  <c r="I65" i="13"/>
  <c r="F65" i="13"/>
  <c r="Q64" i="13"/>
  <c r="N64" i="13"/>
  <c r="I64" i="13"/>
  <c r="F64" i="13"/>
  <c r="Q63" i="13"/>
  <c r="N63" i="13"/>
  <c r="I63" i="13"/>
  <c r="F63" i="13"/>
  <c r="Q62" i="13"/>
  <c r="N62" i="13"/>
  <c r="I62" i="13"/>
  <c r="F62" i="13"/>
  <c r="Q61" i="13"/>
  <c r="N61" i="13"/>
  <c r="I61" i="13"/>
  <c r="F61" i="13"/>
  <c r="Q60" i="13"/>
  <c r="N60" i="13"/>
  <c r="I60" i="13"/>
  <c r="F60" i="13"/>
  <c r="Q59" i="13"/>
  <c r="N59" i="13"/>
  <c r="I59" i="13"/>
  <c r="F59" i="13"/>
  <c r="Q58" i="13"/>
  <c r="N58" i="13"/>
  <c r="I58" i="13"/>
  <c r="F58" i="13"/>
  <c r="Q57" i="13"/>
  <c r="N57" i="13"/>
  <c r="I57" i="13"/>
  <c r="F57" i="13"/>
  <c r="Q56" i="13"/>
  <c r="N56" i="13"/>
  <c r="I56" i="13"/>
  <c r="F56" i="13"/>
  <c r="Q55" i="13"/>
  <c r="N55" i="13"/>
  <c r="I55" i="13"/>
  <c r="F55" i="13"/>
  <c r="Q54" i="13"/>
  <c r="N54" i="13"/>
  <c r="I54" i="13"/>
  <c r="F54" i="13"/>
  <c r="Q53" i="13"/>
  <c r="N53" i="13"/>
  <c r="I53" i="13"/>
  <c r="F53" i="13"/>
  <c r="Q52" i="13"/>
  <c r="N52" i="13"/>
  <c r="I52" i="13"/>
  <c r="F52" i="13"/>
  <c r="Q51" i="13"/>
  <c r="N51" i="13"/>
  <c r="I51" i="13"/>
  <c r="F51" i="13"/>
  <c r="Q50" i="13"/>
  <c r="N50" i="13"/>
  <c r="I50" i="13"/>
  <c r="F50" i="13"/>
  <c r="Q49" i="13"/>
  <c r="N49" i="13"/>
  <c r="I49" i="13"/>
  <c r="F49" i="13"/>
  <c r="Q48" i="13"/>
  <c r="N48" i="13"/>
  <c r="I48" i="13"/>
  <c r="F48" i="13"/>
  <c r="Q47" i="13"/>
  <c r="N47" i="13"/>
  <c r="I47" i="13"/>
  <c r="F47" i="13"/>
  <c r="Q46" i="13"/>
  <c r="N46" i="13"/>
  <c r="I46" i="13"/>
  <c r="F46" i="13"/>
  <c r="Q45" i="13"/>
  <c r="N45" i="13"/>
  <c r="I45" i="13"/>
  <c r="F45" i="13"/>
  <c r="Q44" i="13"/>
  <c r="N44" i="13"/>
  <c r="I44" i="13"/>
  <c r="F44" i="13"/>
  <c r="Q43" i="13"/>
  <c r="N43" i="13"/>
  <c r="I43" i="13"/>
  <c r="F43" i="13"/>
  <c r="Q42" i="13"/>
  <c r="N42" i="13"/>
  <c r="I42" i="13"/>
  <c r="F42" i="13"/>
  <c r="Q41" i="13"/>
  <c r="N41" i="13"/>
  <c r="I41" i="13"/>
  <c r="F41" i="13"/>
  <c r="Q40" i="13"/>
  <c r="N40" i="13"/>
  <c r="I40" i="13"/>
  <c r="F40" i="13"/>
  <c r="Q39" i="13"/>
  <c r="N39" i="13"/>
  <c r="I39" i="13"/>
  <c r="F39" i="13"/>
  <c r="Q38" i="13"/>
  <c r="N38" i="13"/>
  <c r="I38" i="13"/>
  <c r="F38" i="13"/>
  <c r="Q37" i="13"/>
  <c r="N37" i="13"/>
  <c r="I37" i="13"/>
  <c r="F37" i="13"/>
  <c r="Q36" i="13"/>
  <c r="N36" i="13"/>
  <c r="I36" i="13"/>
  <c r="F36" i="13"/>
  <c r="Q35" i="13"/>
  <c r="N35" i="13"/>
  <c r="I35" i="13"/>
  <c r="F35" i="13"/>
  <c r="Q34" i="13"/>
  <c r="N34" i="13"/>
  <c r="I34" i="13"/>
  <c r="F34" i="13"/>
  <c r="Q33" i="13"/>
  <c r="N33" i="13"/>
  <c r="I33" i="13"/>
  <c r="F33" i="13"/>
  <c r="Q32" i="13"/>
  <c r="N32" i="13"/>
  <c r="I32" i="13"/>
  <c r="F32" i="13"/>
  <c r="Q31" i="13"/>
  <c r="N31" i="13"/>
  <c r="I31" i="13"/>
  <c r="F31" i="13"/>
  <c r="Q30" i="13"/>
  <c r="N30" i="13"/>
  <c r="I30" i="13"/>
  <c r="F30" i="13"/>
  <c r="Q29" i="13"/>
  <c r="N29" i="13"/>
  <c r="I29" i="13"/>
  <c r="F29" i="13"/>
  <c r="Q28" i="13"/>
  <c r="N28" i="13"/>
  <c r="I28" i="13"/>
  <c r="F28" i="13"/>
  <c r="Q27" i="13"/>
  <c r="N27" i="13"/>
  <c r="I27" i="13"/>
  <c r="F27" i="13"/>
  <c r="Q26" i="13"/>
  <c r="N26" i="13"/>
  <c r="I26" i="13"/>
  <c r="F26" i="13"/>
  <c r="Q25" i="13"/>
  <c r="N25" i="13"/>
  <c r="I25" i="13"/>
  <c r="F25" i="13"/>
  <c r="Q24" i="13"/>
  <c r="N24" i="13"/>
  <c r="I24" i="13"/>
  <c r="F24" i="13"/>
  <c r="Q23" i="13"/>
  <c r="N23" i="13"/>
  <c r="I23" i="13"/>
  <c r="F23" i="13"/>
  <c r="Q22" i="13"/>
  <c r="N22" i="13"/>
  <c r="I22" i="13"/>
  <c r="F22" i="13"/>
  <c r="Q21" i="13"/>
  <c r="N21" i="13"/>
  <c r="I21" i="13"/>
  <c r="F21" i="13"/>
  <c r="Q20" i="13"/>
  <c r="N20" i="13"/>
  <c r="I20" i="13"/>
  <c r="F20" i="13"/>
  <c r="Q19" i="13"/>
  <c r="N19" i="13"/>
  <c r="I19" i="13"/>
  <c r="F19" i="13"/>
  <c r="Q18" i="13"/>
  <c r="N18" i="13"/>
  <c r="I18" i="13"/>
  <c r="F18" i="13"/>
  <c r="Q17" i="13"/>
  <c r="N17" i="13"/>
  <c r="I17" i="13"/>
  <c r="F17" i="13"/>
  <c r="Q16" i="13"/>
  <c r="N16" i="13"/>
  <c r="I16" i="13"/>
  <c r="F16" i="13"/>
  <c r="Q15" i="13"/>
  <c r="N15" i="13"/>
  <c r="I15" i="13"/>
  <c r="F15" i="13"/>
  <c r="Q14" i="13"/>
  <c r="N14" i="13"/>
  <c r="I14" i="13"/>
  <c r="F14" i="13"/>
  <c r="Q13" i="13"/>
  <c r="N13" i="13"/>
  <c r="I13" i="13"/>
  <c r="F13" i="13"/>
  <c r="Q12" i="13"/>
  <c r="N12" i="13"/>
  <c r="I12" i="13"/>
  <c r="F12" i="13"/>
  <c r="Q11" i="13"/>
  <c r="N11" i="13"/>
  <c r="I11" i="13"/>
  <c r="F11" i="13"/>
  <c r="Q10" i="13"/>
  <c r="N10" i="13"/>
  <c r="I10" i="13"/>
  <c r="F10" i="13"/>
  <c r="Q9" i="13"/>
  <c r="N9" i="13"/>
  <c r="I9" i="13"/>
  <c r="F9" i="13"/>
  <c r="Q8" i="13"/>
  <c r="N8" i="13"/>
  <c r="I8" i="13"/>
  <c r="F8" i="13"/>
  <c r="Q7" i="13"/>
  <c r="N7" i="13"/>
  <c r="I7" i="13"/>
  <c r="F7" i="13"/>
  <c r="Q6" i="13"/>
  <c r="N6" i="13"/>
  <c r="I6" i="13"/>
  <c r="F6" i="13"/>
  <c r="Q5" i="13"/>
  <c r="N5" i="13"/>
  <c r="I5" i="13"/>
  <c r="F5" i="13"/>
  <c r="Y7" i="12" l="1"/>
  <c r="V7" i="12"/>
  <c r="W7" i="12"/>
  <c r="Z7" i="12"/>
  <c r="X7" i="12"/>
  <c r="AA7" i="12"/>
  <c r="AI9" i="1"/>
  <c r="AK9" i="1"/>
  <c r="AI10" i="1"/>
  <c r="AK10" i="1"/>
  <c r="AI11" i="1"/>
  <c r="AK11" i="1"/>
  <c r="AI12" i="1"/>
  <c r="AK12" i="1"/>
  <c r="AI13" i="1"/>
  <c r="AK13" i="1"/>
  <c r="AI15" i="1"/>
  <c r="AK15" i="1"/>
  <c r="F3" i="7" l="1"/>
  <c r="F4" i="7"/>
  <c r="F5" i="7"/>
  <c r="F6" i="7"/>
  <c r="F7" i="7"/>
  <c r="F8" i="7"/>
  <c r="F2" i="7"/>
  <c r="AM10" i="1" l="1"/>
  <c r="AM11" i="1"/>
  <c r="AM12" i="1"/>
  <c r="AM13" i="1"/>
  <c r="AM15" i="1"/>
  <c r="AM9" i="1"/>
  <c r="AN12" i="1" l="1"/>
  <c r="AO12" i="1" s="1"/>
  <c r="AN15" i="1"/>
  <c r="AO15" i="1" s="1"/>
  <c r="AN11" i="1"/>
  <c r="AO11" i="1" s="1"/>
  <c r="AN13" i="1"/>
  <c r="AO13" i="1" s="1"/>
  <c r="AN10" i="1"/>
  <c r="AO10" i="1" s="1"/>
  <c r="AN9" i="1"/>
  <c r="AO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Pedro Enrique Cortes Sanchez</author>
    <author>Cindy Lorena Vanegas Herrera</author>
    <author>Gabriel Leonardo Mendez Urrego</author>
    <author>Cintel</author>
  </authors>
  <commentList>
    <comment ref="X7" authorId="0" shapeId="0" xr:uid="{00000000-0006-0000-0100-000001000000}">
      <text>
        <r>
          <rPr>
            <b/>
            <sz val="11"/>
            <color indexed="81"/>
            <rFont val="Tahoma"/>
            <family val="2"/>
          </rPr>
          <t xml:space="preserve">LEY 1581 PARA LA Protección DE DATOS PERSONALES. 
</t>
        </r>
        <r>
          <rPr>
            <sz val="11"/>
            <color indexed="81"/>
            <rFont val="Tahoma"/>
            <family val="2"/>
          </rPr>
          <t>El objeto de la ley es desarrollar el derecho constitucional que tienen todas las personas a conocer, actualizar y rectificar las informaciones que se hayan recogido sobre ellas en bases de datos o archivos, y los demás derechos, libertades y garantías constitucionales a que se refiere el artículo 15 de la Constitución Política; así como el derecho a la información consagrado en el artículo 20 de la misma.</t>
        </r>
        <r>
          <rPr>
            <b/>
            <sz val="11"/>
            <color indexed="81"/>
            <rFont val="Tahoma"/>
            <family val="2"/>
          </rPr>
          <t xml:space="preserve">
Dato personal</t>
        </r>
        <r>
          <rPr>
            <sz val="11"/>
            <color indexed="81"/>
            <rFont val="Tahoma"/>
            <family val="2"/>
          </rPr>
          <t xml:space="preserve">: Es cualquier información concerniente a personas físicas, que tenga carácter de privado, que esté ligada a su intimidad y que toque temas susceptibles de discriminación, como orientación sexual, religiosa, étnica, entre otros.
</t>
        </r>
        <r>
          <rPr>
            <b/>
            <sz val="11"/>
            <color indexed="81"/>
            <rFont val="Tahoma"/>
            <family val="2"/>
          </rPr>
          <t>Datos sensibles</t>
        </r>
        <r>
          <rPr>
            <sz val="11"/>
            <color indexed="81"/>
            <rFont val="Tahoma"/>
            <family val="2"/>
          </rPr>
          <t xml:space="preserv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t>
        </r>
      </text>
    </comment>
    <comment ref="AA7" authorId="0" shapeId="0" xr:uid="{00000000-0006-0000-0100-000002000000}">
      <text>
        <r>
          <rPr>
            <b/>
            <sz val="11"/>
            <color indexed="81"/>
            <rFont val="Tahoma"/>
            <family val="2"/>
          </rPr>
          <t xml:space="preserve">LEY 1712: LEY DE TRANSPARENCIA Y DEL DERECHO DE ACCESO A LA INFORMACIÓN PÚBUCA NACIONAL.
</t>
        </r>
        <r>
          <rPr>
            <sz val="11"/>
            <color indexed="81"/>
            <rFont val="Tahoma"/>
            <family val="2"/>
          </rPr>
          <t xml:space="preserve">El objeto de la ley es regular el derecho de acceso a la información pública, los procedimientos para el ejercicio y garantía del derecho y las excepciones a la publicidad de información.
</t>
        </r>
      </text>
    </comment>
    <comment ref="A8" authorId="1" shapeId="0" xr:uid="{00000000-0006-0000-0100-000003000000}">
      <text>
        <r>
          <rPr>
            <sz val="9"/>
            <color indexed="81"/>
            <rFont val="Tahoma"/>
            <family val="2"/>
          </rPr>
          <t>Número único que identifica al activo asociado a información</t>
        </r>
      </text>
    </comment>
    <comment ref="B8" authorId="0" shapeId="0" xr:uid="{00000000-0006-0000-0100-000004000000}">
      <text>
        <r>
          <rPr>
            <sz val="10"/>
            <color indexed="81"/>
            <rFont val="Tahoma"/>
            <family val="2"/>
          </rPr>
          <t xml:space="preserve">Establece el tipo de activo asociado a información que puede ser:
</t>
        </r>
        <r>
          <rPr>
            <b/>
            <sz val="10"/>
            <color indexed="81"/>
            <rFont val="Tahoma"/>
            <family val="2"/>
          </rPr>
          <t>Información:</t>
        </r>
        <r>
          <rPr>
            <sz val="10"/>
            <color indexed="81"/>
            <rFont val="Tahoma"/>
            <family val="2"/>
          </rPr>
          <t xml:space="preserve"> Documentos sensibles o registros vitales (Planos, topologías, estudios previos, informes, procesos) en físico o digital,  Proyectos (Toda la documentación relacionada debería tratarse como un solo activo), Hojas electrónicas, Bases de datos (Ciudadanos, beneficiarios, Proveedores, Procedimientos, Procesos), (Clasificada, Protegida o PERSONAL), archivos de datos, contratos y acuerdos, documentación del sistema, información sobre investigaciones, manuales de usuario, procedimientos operativos o de soporte, planes para la continuidad del negocio, informes de auditoría e información archivada.
</t>
        </r>
        <r>
          <rPr>
            <b/>
            <sz val="10"/>
            <color indexed="81"/>
            <rFont val="Tahoma"/>
            <family val="2"/>
          </rPr>
          <t>Software:</t>
        </r>
        <r>
          <rPr>
            <sz val="10"/>
            <color indexed="81"/>
            <rFont val="Tahoma"/>
            <family val="2"/>
          </rPr>
          <t xml:space="preserve"> software de aplicaciones, software del sistema, herramientas de desarrollo y utilidades del Cliente, software instalado en los servidores, Antivirus, IDS, Antispam, etc.
</t>
        </r>
        <r>
          <rPr>
            <b/>
            <sz val="10"/>
            <color indexed="81"/>
            <rFont val="Tahoma"/>
            <family val="2"/>
          </rPr>
          <t>Hardware:</t>
        </r>
        <r>
          <rPr>
            <sz val="10"/>
            <color indexed="81"/>
            <rFont val="Tahoma"/>
            <family val="2"/>
          </rPr>
          <t xml:space="preserve"> Servidores, equipos de computación, equipos de comunicaciones, Dispositivos de red y seguridad perimetral, Aires acondicionados, sistemas eléctricos, racks, sitios alternos, computadores de escritorio y/o portátiles, medios removibles y otros equipos.
</t>
        </r>
        <r>
          <rPr>
            <b/>
            <sz val="10"/>
            <color indexed="81"/>
            <rFont val="Tahoma"/>
            <family val="2"/>
          </rPr>
          <t>Servicios:</t>
        </r>
        <r>
          <rPr>
            <sz val="10"/>
            <color indexed="81"/>
            <rFont val="Tahoma"/>
            <family val="2"/>
          </rPr>
          <t xml:space="preserve"> servicios de computación y comunicaciones dirigidos a los usuarios internos y externos.
</t>
        </r>
        <r>
          <rPr>
            <b/>
            <sz val="10"/>
            <color indexed="81"/>
            <rFont val="Tahoma"/>
            <family val="2"/>
          </rPr>
          <t>Personas:</t>
        </r>
        <r>
          <rPr>
            <sz val="10"/>
            <color indexed="81"/>
            <rFont val="Tahoma"/>
            <family val="2"/>
          </rPr>
          <t xml:space="preserve"> Funcionarios encargados del manejo de activos.</t>
        </r>
        <r>
          <rPr>
            <sz val="11"/>
            <color indexed="81"/>
            <rFont val="Tahoma"/>
            <family val="2"/>
          </rPr>
          <t xml:space="preserve">
</t>
        </r>
      </text>
    </comment>
    <comment ref="C8" authorId="2" shapeId="0" xr:uid="{00000000-0006-0000-0100-000005000000}">
      <text>
        <r>
          <rPr>
            <sz val="11"/>
            <color indexed="81"/>
            <rFont val="Tahoma"/>
            <family val="2"/>
          </rPr>
          <t>Nombre del Activo de Información  con el que se reconoce el activo en la Institución.</t>
        </r>
      </text>
    </comment>
    <comment ref="F8" authorId="2" shapeId="0" xr:uid="{00000000-0006-0000-0100-000006000000}">
      <text>
        <r>
          <rPr>
            <sz val="11"/>
            <color indexed="81"/>
            <rFont val="Tahoma"/>
            <family val="2"/>
          </rPr>
          <t xml:space="preserve">Descripción detalla de la información que contiene el Activo
</t>
        </r>
      </text>
    </comment>
    <comment ref="G8" authorId="2" shapeId="0" xr:uid="{00000000-0006-0000-0100-000007000000}">
      <text>
        <r>
          <rPr>
            <b/>
            <sz val="11"/>
            <color indexed="81"/>
            <rFont val="Tahoma"/>
            <family val="2"/>
          </rPr>
          <t>Formato</t>
        </r>
        <r>
          <rPr>
            <sz val="11"/>
            <color indexed="81"/>
            <rFont val="Tahoma"/>
            <family val="2"/>
          </rPr>
          <t>: Fuente en que esta la inf. según decreto 0103,
Identifica la forma, tamaño o modo en que se encuentra la información o se permite su visualización o consulta.  Ejm: sistema de información, hoja calculo (excel), documento de texto (Word), imagen, audio, video, pdf, documentos en papel, videos, películas etc.</t>
        </r>
      </text>
    </comment>
    <comment ref="J8" authorId="1" shapeId="0" xr:uid="{00000000-0006-0000-0100-000008000000}">
      <text>
        <r>
          <rPr>
            <sz val="10"/>
            <color indexed="81"/>
            <rFont val="Tahoma"/>
            <family val="2"/>
          </rPr>
          <t>Se registra el proceso al que está vinculada la (información) oficina si aplica.</t>
        </r>
        <r>
          <rPr>
            <sz val="9"/>
            <color indexed="81"/>
            <rFont val="Tahoma"/>
            <family val="2"/>
          </rPr>
          <t xml:space="preserve">
</t>
        </r>
      </text>
    </comment>
    <comment ref="K8" authorId="1" shapeId="0" xr:uid="{00000000-0006-0000-0100-000009000000}">
      <text>
        <r>
          <rPr>
            <sz val="10"/>
            <color indexed="81"/>
            <rFont val="Tahoma"/>
            <family val="2"/>
          </rPr>
          <t>Se registra el nombre del Área o Dependencia o Proceso al que está vinculada la (información)</t>
        </r>
      </text>
    </comment>
    <comment ref="L8" authorId="1" shapeId="0" xr:uid="{00000000-0006-0000-0100-00000A000000}">
      <text>
        <r>
          <rPr>
            <sz val="10"/>
            <color indexed="81"/>
            <rFont val="Tahoma"/>
            <family val="2"/>
          </rPr>
          <t>Nombre del líder o Jefe del Área o Dependencia.  Esta persona tiene la responsabilidad de definir quienes tienen acceso y que pueden hacer con la información o activo (modificar, leer, procesar, eliminar).</t>
        </r>
        <r>
          <rPr>
            <sz val="9"/>
            <color indexed="81"/>
            <rFont val="Tahoma"/>
            <family val="2"/>
          </rPr>
          <t xml:space="preserve">
</t>
        </r>
      </text>
    </comment>
    <comment ref="M8" authorId="2" shapeId="0" xr:uid="{00000000-0006-0000-0100-00000B000000}">
      <text>
        <r>
          <rPr>
            <b/>
            <sz val="10"/>
            <color indexed="81"/>
            <rFont val="Tahoma"/>
            <family val="2"/>
          </rPr>
          <t>Custodio</t>
        </r>
        <r>
          <rPr>
            <sz val="10"/>
            <color indexed="81"/>
            <rFont val="Tahoma"/>
            <family val="2"/>
          </rPr>
          <t xml:space="preserve">: Dependencia o Área encargada de administrar y hacer efectivos los controles de seguridad (Toma de copias de seguridad, asignar privilegios de:  Acceso, Modificaciones, Borrado) que el propietario de la información ha definido. Ejem GSTAI si el activo está ubicado en uno de los servidores de este grupo, o el nombre del área propietaria del activo si este está en la misma área, etc.
</t>
        </r>
      </text>
    </comment>
    <comment ref="N8" authorId="1" shapeId="0" xr:uid="{00000000-0006-0000-0100-00000C000000}">
      <text>
        <r>
          <rPr>
            <sz val="10"/>
            <color indexed="81"/>
            <rFont val="Tahoma"/>
            <family val="2"/>
          </rPr>
          <t>Activo(s) de información relacionado con este activo, por ejemplo  Sistema de información ,  activos asociados: servidor en donde esta el activo sistema de información almacenado.  Si el activo tiene información adicional relacionada en otro medio, se menciona. Ejem. DCs o DVDs con planos, o con mapas, o fotos, etc.(s)</t>
        </r>
      </text>
    </comment>
    <comment ref="O8" authorId="2" shapeId="0" xr:uid="{00000000-0006-0000-0100-00000D000000}">
      <text>
        <r>
          <rPr>
            <sz val="10"/>
            <color indexed="81"/>
            <rFont val="Tahoma"/>
            <family val="2"/>
          </rPr>
          <t>Nombre y cargo del funcionario que genera la información, con privilegios o competencia para administrar y disponer de su contenido.</t>
        </r>
        <r>
          <rPr>
            <sz val="11"/>
            <color indexed="81"/>
            <rFont val="Tahoma"/>
            <family val="2"/>
          </rPr>
          <t xml:space="preserve">
</t>
        </r>
      </text>
    </comment>
    <comment ref="P8" authorId="0" shapeId="0" xr:uid="{00000000-0006-0000-0100-00000E000000}">
      <text>
        <r>
          <rPr>
            <sz val="11"/>
            <color indexed="81"/>
            <rFont val="Tahoma"/>
            <family val="2"/>
          </rPr>
          <t xml:space="preserve">Derechos de Acceso: Se debe escribir el tipo de acceso que tiene autorizado el usuario a la información (L, E, B,T) donde cada letra significa:
(L) lectura, consulta.
(E) escritura, modificación.
(B) borrado, eliminación.
(T) todos los permisos
Estos campos del grupo acceso deben ser diligenciados de manera obligatoria, bajo el supuesto que cualquier activo de información debe tener como mínimo un usuario.
Esta columna se diligencia solamente para los tipos de Activo de información o software.
</t>
        </r>
      </text>
    </comment>
    <comment ref="Q8" authorId="0" shapeId="0" xr:uid="{00000000-0006-0000-0100-00000F000000}">
      <text>
        <r>
          <rPr>
            <sz val="11"/>
            <color indexed="81"/>
            <rFont val="Tahoma"/>
            <family val="2"/>
          </rPr>
          <t xml:space="preserve">Físico: nombre del sitio físico en donde se encuentra el activo, puede ser el nombre de una oficina, el nombre de un archivo, caja fuerte, escritorio, A-Z,  etc.  </t>
        </r>
      </text>
    </comment>
    <comment ref="R8" authorId="0" shapeId="0" xr:uid="{00000000-0006-0000-0100-000010000000}">
      <text>
        <r>
          <rPr>
            <sz val="11"/>
            <color indexed="81"/>
            <rFont val="Tahoma"/>
            <family val="2"/>
          </rPr>
          <t>Electrónico: Si el activo de información esta almacenado en un medio digital o electrónico, se debe escribir el recurso en donde se encuentra el activo disponible, puede ser el nombre de un servidor de archivos, servidor de aplicaciones, computador de escritorio, base de datos, sistema de gestión documental, medio, cinta, etc.</t>
        </r>
      </text>
    </comment>
    <comment ref="U8" authorId="2" shapeId="0" xr:uid="{00000000-0006-0000-0100-000011000000}">
      <text>
        <r>
          <rPr>
            <sz val="11"/>
            <color indexed="81"/>
            <rFont val="Tahoma"/>
            <family val="2"/>
          </rPr>
          <t>Frecuencia con que se genera, actualiza, o modifica la información. Puede ser: Diaria, semanal, quincenal, mensual, trimestral, semestral,etc.</t>
        </r>
      </text>
    </comment>
    <comment ref="V8" authorId="2" shapeId="0" xr:uid="{00000000-0006-0000-0100-000012000000}">
      <text>
        <r>
          <rPr>
            <sz val="11"/>
            <color indexed="81"/>
            <rFont val="Tahoma"/>
            <family val="2"/>
          </rPr>
          <t>Desde qué fecha se cuenta con la información.
El formato es: de/mm/AAAA
se debe colocar el separador /.</t>
        </r>
      </text>
    </comment>
    <comment ref="W8" authorId="0" shapeId="0" xr:uid="{00000000-0006-0000-0100-000013000000}">
      <text>
        <r>
          <rPr>
            <sz val="11"/>
            <color indexed="81"/>
            <rFont val="Tahoma"/>
            <family val="2"/>
          </rPr>
          <t xml:space="preserve">El formato es: de/mm/AAAA
se debe colocar el separador /.
</t>
        </r>
      </text>
    </comment>
    <comment ref="X8" authorId="0" shapeId="0" xr:uid="{00000000-0006-0000-0100-000014000000}">
      <text>
        <r>
          <rPr>
            <sz val="11"/>
            <color indexed="81"/>
            <rFont val="Tahoma"/>
            <family val="2"/>
          </rPr>
          <t xml:space="preserve">El activo de información contiene, almacena, conserva, o guarda Datos Personales?: Si o No
</t>
        </r>
      </text>
    </comment>
    <comment ref="Z8" authorId="0" shapeId="0" xr:uid="{00000000-0006-0000-0100-000015000000}">
      <text>
        <r>
          <rPr>
            <sz val="10"/>
            <color indexed="81"/>
            <rFont val="Tahoma"/>
            <family val="2"/>
          </rPr>
          <t xml:space="preserve">Si la respuesta en la anterior columna fue SI, se diligencia esta columna, de lo contario No.
Según ley 1581  los Datos Personales se  clasifican en: públicos, semiprivados, privados. Seleccionar  una opción.
</t>
        </r>
        <r>
          <rPr>
            <b/>
            <sz val="10"/>
            <color indexed="81"/>
            <rFont val="Tahoma"/>
            <family val="2"/>
          </rPr>
          <t>Dato público</t>
        </r>
        <r>
          <rPr>
            <sz val="10"/>
            <color indexed="81"/>
            <rFont val="Tahoma"/>
            <family val="2"/>
          </rPr>
          <t xml:space="preserve">: Son considerados datos públicos, entre otros, los datos relativos al estado civil de las personas, a su profesión u oficio y a su calidad de comerciante o de servidor público.
Por su naturaleza, los datos públicos pueden estar contenidos, entre otros, en registros públicos, documentos públicos, gacetas y boletines oficiales y sentencias judiciales debidamente ejecutoriadas que no estén sometidas a reserva.
</t>
        </r>
        <r>
          <rPr>
            <b/>
            <sz val="10"/>
            <color indexed="81"/>
            <rFont val="Tahoma"/>
            <family val="2"/>
          </rPr>
          <t>Dato semiprivado:</t>
        </r>
        <r>
          <rPr>
            <sz val="10"/>
            <color indexed="81"/>
            <rFont val="Tahoma"/>
            <family val="2"/>
          </rPr>
          <t xml:space="preserve">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t>
        </r>
        <r>
          <rPr>
            <b/>
            <sz val="10"/>
            <color indexed="81"/>
            <rFont val="Tahoma"/>
            <family val="2"/>
          </rPr>
          <t>Dato privado</t>
        </r>
        <r>
          <rPr>
            <sz val="10"/>
            <color indexed="81"/>
            <rFont val="Tahoma"/>
            <family val="2"/>
          </rPr>
          <t xml:space="preserve">: Es el dato que por su naturaleza íntima o reservada sólo es relevante para el titular.
</t>
        </r>
      </text>
    </comment>
    <comment ref="AA8" authorId="3" shapeId="0" xr:uid="{00000000-0006-0000-0100-000016000000}">
      <text>
        <r>
          <rPr>
            <sz val="10"/>
            <color indexed="81"/>
            <rFont val="Tahoma"/>
            <family val="2"/>
          </rPr>
          <t xml:space="preserve">Seleccionar  una opción según ley 1712: 
</t>
        </r>
        <r>
          <rPr>
            <b/>
            <sz val="10"/>
            <color indexed="81"/>
            <rFont val="Tahoma"/>
            <family val="2"/>
          </rPr>
          <t>Publica</t>
        </r>
        <r>
          <rPr>
            <sz val="10"/>
            <color indexed="81"/>
            <rFont val="Tahoma"/>
            <family val="2"/>
          </rPr>
          <t xml:space="preserve">: Es toda información que un sujeto obligado genere, obtenga, adquiera, o controle en su calidad de tal. </t>
        </r>
        <r>
          <rPr>
            <b/>
            <sz val="10"/>
            <color indexed="81"/>
            <rFont val="Tahoma"/>
            <family val="2"/>
          </rPr>
          <t>Toda información en posesión, bajo control o custodia de un sujeto obligado es pública y no podrá ser reservada o limitada sino por disposición constitucional o legal</t>
        </r>
        <r>
          <rPr>
            <sz val="10"/>
            <color indexed="81"/>
            <rFont val="Tahoma"/>
            <family val="2"/>
          </rPr>
          <t xml:space="preserve">.
</t>
        </r>
        <r>
          <rPr>
            <b/>
            <sz val="10"/>
            <color indexed="81"/>
            <rFont val="Tahoma"/>
            <family val="2"/>
          </rPr>
          <t>Clasificada</t>
        </r>
        <r>
          <rPr>
            <sz val="10"/>
            <color indexed="81"/>
            <rFont val="Tahoma"/>
            <family val="2"/>
          </rPr>
          <t>: Es 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la ley 1712.</t>
        </r>
        <r>
          <rPr>
            <b/>
            <sz val="10"/>
            <color indexed="81"/>
            <rFont val="Tahoma"/>
            <family val="2"/>
          </rPr>
          <t xml:space="preserve"> El acceso a la información pública clasificada podrá ser rechazado o denegado de manera motivada y </t>
        </r>
        <r>
          <rPr>
            <b/>
            <u/>
            <sz val="10"/>
            <color indexed="81"/>
            <rFont val="Tahoma"/>
            <family val="2"/>
          </rPr>
          <t>por escrito</t>
        </r>
        <r>
          <rPr>
            <b/>
            <sz val="10"/>
            <color indexed="81"/>
            <rFont val="Tahoma"/>
            <family val="2"/>
          </rPr>
          <t>, siempre que el acceso pudiere causar un daño a los siguientes derechos: derecho a Ia intimidad, a Ia vida, Ia salud o Ia seguridad y los secretos comerciales, industriales y profesionales</t>
        </r>
        <r>
          <rPr>
            <sz val="10"/>
            <color indexed="81"/>
            <rFont val="Tahoma"/>
            <family val="2"/>
          </rPr>
          <t xml:space="preserve">.
</t>
        </r>
        <r>
          <rPr>
            <b/>
            <sz val="10"/>
            <color indexed="81"/>
            <rFont val="Tahoma"/>
            <family val="2"/>
          </rPr>
          <t>Reservad</t>
        </r>
        <r>
          <rPr>
            <sz val="10"/>
            <color indexed="81"/>
            <rFont val="Tahoma"/>
            <family val="2"/>
          </rPr>
          <t xml:space="preserve">: Es la información que estando en poder o custodia de un sujeto obligado en su calidad de tal, es exceptuada de acceso a la ciudadanía por daño a intereses públicos y bajo cumplimiento de la totalidad de los requisitos consagrados en el artículo 19 de la ley 1712. </t>
        </r>
        <r>
          <rPr>
            <b/>
            <sz val="10"/>
            <color indexed="81"/>
            <rFont val="Tahoma"/>
            <family val="2"/>
          </rPr>
          <t xml:space="preserve">El acceso denegado a la información pública reservada podrá ser rechazado o denegado de manera motivada y </t>
        </r>
        <r>
          <rPr>
            <b/>
            <u/>
            <sz val="10"/>
            <color indexed="81"/>
            <rFont val="Tahoma"/>
            <family val="2"/>
          </rPr>
          <t>por escrito</t>
        </r>
        <r>
          <rPr>
            <b/>
            <sz val="10"/>
            <color indexed="81"/>
            <rFont val="Tahoma"/>
            <family val="2"/>
          </rPr>
          <t xml:space="preserve"> en las siguientes circunstancias, siempre que dicho acceso estuviere expresamente prohibido por una norma legal o constitucional: defensa y seguridad nacional, seguridad publica, relaciones internacionales, prevenci6n, investigación y persecución de los delitos, debido proceso y Ia igualdad de las partes en los procesos judiciales, administración efectiva de Ia justicia, derechos de Ia infancia y Ia adolescencia, estabilidad macroeconómica y financiera del país, satud publica.</t>
        </r>
        <r>
          <rPr>
            <sz val="10"/>
            <color indexed="81"/>
            <rFont val="Tahoma"/>
            <family val="2"/>
          </rPr>
          <t xml:space="preserve">
</t>
        </r>
      </text>
    </comment>
    <comment ref="AB8" authorId="2" shapeId="0" xr:uid="{00000000-0006-0000-0100-000017000000}">
      <text>
        <r>
          <rPr>
            <sz val="9"/>
            <color indexed="81"/>
            <rFont val="Tahoma"/>
            <family val="2"/>
          </rPr>
          <t>La identificación de la excepción que, dentro de las previstas en los artículos 18 y 19 de la Ley 1712 de 2014, cobija la calificación de información reservada o clasificada.</t>
        </r>
      </text>
    </comment>
    <comment ref="AC8" authorId="2" shapeId="0" xr:uid="{00000000-0006-0000-0100-000018000000}">
      <text>
        <r>
          <rPr>
            <sz val="9"/>
            <color indexed="81"/>
            <rFont val="Tahoma"/>
            <family val="2"/>
          </rPr>
          <t xml:space="preserve">El fundamento constitucional o legal que justifican la clasificación o reserva, señalando expresamente la norma, artículo, inciso o párrafo que la ampara
</t>
        </r>
      </text>
    </comment>
    <comment ref="AD8" authorId="2" shapeId="0" xr:uid="{00000000-0006-0000-0100-000019000000}">
      <text>
        <r>
          <rPr>
            <sz val="9"/>
            <color indexed="81"/>
            <rFont val="Tahoma"/>
            <family val="2"/>
          </rPr>
          <t xml:space="preserve">Mención de la norma jurídica que sirve como fundamento jurídico para la clasificación o reserva de la información
</t>
        </r>
      </text>
    </comment>
    <comment ref="AE8" authorId="2" shapeId="0" xr:uid="{00000000-0006-0000-0100-00001A000000}">
      <text>
        <r>
          <rPr>
            <sz val="9"/>
            <color indexed="81"/>
            <rFont val="Tahoma"/>
            <family val="2"/>
          </rPr>
          <t xml:space="preserve">Según sea integral o parcial la calificación, las partes o secciones clasificadas o reservadas
</t>
        </r>
      </text>
    </comment>
    <comment ref="AF8" authorId="2" shapeId="0" xr:uid="{00000000-0006-0000-0100-00001B000000}">
      <text>
        <r>
          <rPr>
            <sz val="9"/>
            <color indexed="81"/>
            <rFont val="Tahoma"/>
            <family val="2"/>
          </rPr>
          <t xml:space="preserve">Fecha de la calificación de la información clasificada o reservada 
</t>
        </r>
      </text>
    </comment>
    <comment ref="AG8" authorId="2" shapeId="0" xr:uid="{00000000-0006-0000-0100-00001C000000}">
      <text>
        <r>
          <rPr>
            <b/>
            <sz val="9"/>
            <color indexed="81"/>
            <rFont val="Tahoma"/>
            <family val="2"/>
          </rPr>
          <t>El tiempo que cobija la clasificación o reserva</t>
        </r>
        <r>
          <rPr>
            <sz val="9"/>
            <color indexed="81"/>
            <rFont val="Tahoma"/>
            <family val="2"/>
          </rPr>
          <t xml:space="preserve">
</t>
        </r>
      </text>
    </comment>
    <comment ref="AH8" authorId="0" shapeId="0" xr:uid="{00000000-0006-0000-0100-00001D000000}">
      <text>
        <r>
          <rPr>
            <sz val="9"/>
            <color indexed="81"/>
            <rFont val="Tahoma"/>
            <family val="2"/>
          </rPr>
          <t xml:space="preserve">
</t>
        </r>
        <r>
          <rPr>
            <b/>
            <sz val="10"/>
            <color indexed="81"/>
            <rFont val="Tahoma"/>
            <family val="2"/>
          </rPr>
          <t>Confidencialidad:</t>
        </r>
        <r>
          <rPr>
            <sz val="10"/>
            <color indexed="81"/>
            <rFont val="Tahoma"/>
            <family val="2"/>
          </rPr>
          <t xml:space="preserve"> Impacto que se tendría si el activo de información fuera accedido por personas no autorizadas: 
</t>
        </r>
        <r>
          <rPr>
            <b/>
            <sz val="10"/>
            <color indexed="81"/>
            <rFont val="Tahoma"/>
            <family val="2"/>
          </rPr>
          <t>1=Datos Abiertos:</t>
        </r>
        <r>
          <rPr>
            <sz val="10"/>
            <color indexed="81"/>
            <rFont val="Tahoma"/>
            <family val="2"/>
          </rPr>
          <t xml:space="preserve"> Información de interés general y puede ser de conocimiento de cualquier persona, dentro y fuera de la entidad, pero no se ha publicado en el sitio web y no implica daños a terceros ni a las actividades y procesos de la entidad. 
</t>
        </r>
        <r>
          <rPr>
            <b/>
            <sz val="10"/>
            <color indexed="81"/>
            <rFont val="Tahoma"/>
            <family val="2"/>
          </rPr>
          <t>2=Pública:</t>
        </r>
        <r>
          <rPr>
            <sz val="10"/>
            <color indexed="81"/>
            <rFont val="Tahoma"/>
            <family val="2"/>
          </rPr>
          <t xml:space="preserve"> Es el dato calificado como tal según los mandatos de la ley o de la Constitución Política y todos aquellos que no sean semiprivados o privados, de conformidad con la ley 1266 de 2008. Son públicos, entre otros, los datos contenidos en documentos públicos, sentencias judiciales debidamente ejecutoriadas que no estén sometidos a reserva y los relativos al estado civil de las personas. 
</t>
        </r>
        <r>
          <rPr>
            <b/>
            <sz val="10"/>
            <color indexed="81"/>
            <rFont val="Tahoma"/>
            <family val="2"/>
          </rPr>
          <t>3=Pública Clasificada</t>
        </r>
        <r>
          <rPr>
            <sz val="10"/>
            <color indexed="81"/>
            <rFont val="Tahoma"/>
            <family val="2"/>
          </rPr>
          <t xml:space="preserve">: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la ley 1712 de 2014. 
</t>
        </r>
        <r>
          <rPr>
            <b/>
            <sz val="10"/>
            <color indexed="81"/>
            <rFont val="Tahoma"/>
            <family val="2"/>
          </rPr>
          <t>4=Publica Reservada:</t>
        </r>
        <r>
          <rPr>
            <sz val="10"/>
            <color indexed="81"/>
            <rFont val="Tahoma"/>
            <family val="2"/>
          </rPr>
          <t xml:space="preserve"> Solo tendrán carácter reservado las informaciones y documentos expresamente sometidos a reserva por la Constitución o la ley, y en especial: los protegidos por el secreto comercial o industrial, los relacionados con la defensa o seguridad nacionales, los amparados por el secreto profesional, los que involucren derechos a la privacidad e intimidad de las personas, incluidas en las hojas de vida, la historia laboral y los expedientes pensionales, los datos genéticos humanos  y demás registros de personal que obren en los archivos de las instituciones públicas o privadas, así como la historia clínica, los relativos a las condiciones financieras de las operaciones de crédito público y tesorería que realice la nación.
Si la clasificación es Datos abiertos o Publica  la confidencialidad podría ser 1 o 2, si la clasificación  es Publica Clasificada la confidencialidad seria 3. Si la clasificación  es Publica Reservada la confidencialidad seria 4.
1 -Datos Abiertos
2 -Pública
3 -Pública Clasificada
4 -Publica Reservada</t>
        </r>
      </text>
    </comment>
    <comment ref="AJ8" authorId="1" shapeId="0" xr:uid="{00000000-0006-0000-0100-00001E000000}">
      <text>
        <r>
          <rPr>
            <b/>
            <sz val="10"/>
            <color indexed="81"/>
            <rFont val="Tahoma"/>
            <family val="2"/>
          </rPr>
          <t>Integridad:</t>
        </r>
        <r>
          <rPr>
            <sz val="10"/>
            <color indexed="81"/>
            <rFont val="Tahoma"/>
            <family val="2"/>
          </rPr>
          <t xml:space="preserve"> Impacto que se tendría si la exactitud y estado completo de la información y métodos de procesamiento fuera alterado: 4=La información es base para la toma de decisiones estratégicas de alto nivel administrativo o técnico o es fundamental para salvaguardar la integridad de los individuos de la organización, 3=Es aquella en la cual se basan las decisiones de la operación del negocio, su modificación no autorizada reviste un impacto directo sobre la misión del Ministerio de Vivienda Ciudad y Territorio. 2=Es aquella en la cual se basan las decisiones de la operación del proceso, su modificación no autorizada impacta el proceso. 1=La modificación no autorizada representa una pérdida insignificante para el proceso.
4 - Muy Alto
3 - Alto
2 - Medio
1 - Bajo
</t>
        </r>
      </text>
    </comment>
    <comment ref="AL8" authorId="1" shapeId="0" xr:uid="{00000000-0006-0000-0100-00001F000000}">
      <text>
        <r>
          <rPr>
            <b/>
            <sz val="10"/>
            <color indexed="81"/>
            <rFont val="Tahoma"/>
            <family val="2"/>
          </rPr>
          <t xml:space="preserve">Disponibilidad: </t>
        </r>
        <r>
          <rPr>
            <sz val="10"/>
            <color indexed="81"/>
            <rFont val="Tahoma"/>
            <family val="2"/>
          </rPr>
          <t>Impacto que se tendría si los usuarios autorizados no tuvieran acceso a los activos de  información en el momento que lo requieran:  4=El tiempo máximo para recuperar la información y volver a iniciar el procesamiento es menor a un día, 3=El tiempo máximo para recuperar la información y volver a iniciar el procesamiento debe ser menor a tres días., 2=El tiempo máximo para recuperar la información y volver a iniciar el procesamiento debe ser menor a una semana., 1=El tiempo de recuperación de la información no es inmediato, puede esperar, por lo menos, una semana sin traer consecuencia alguna . 
4-Muy Alto
3-Alto
2-Medio
1-Bajo</t>
        </r>
        <r>
          <rPr>
            <b/>
            <sz val="9"/>
            <color indexed="81"/>
            <rFont val="Tahoma"/>
            <family val="2"/>
          </rPr>
          <t xml:space="preserve">
</t>
        </r>
      </text>
    </comment>
    <comment ref="AO8" authorId="0" shapeId="0" xr:uid="{00000000-0006-0000-0100-000020000000}">
      <text>
        <r>
          <rPr>
            <b/>
            <sz val="10"/>
            <color indexed="81"/>
            <rFont val="Tahoma"/>
            <family val="2"/>
          </rPr>
          <t>Criticidad del Activo o Total Promedio:</t>
        </r>
        <r>
          <rPr>
            <sz val="10"/>
            <color indexed="81"/>
            <rFont val="Tahoma"/>
            <family val="2"/>
          </rPr>
          <t xml:space="preserve"> Calculo automático obtenido de las 3 columnas anteriores, corresponde al valor que tiene el activo de información para la institución, este valor representa su criticidad. 4 =El valor de activo es Muy Alto, es decir es considerado muy importante para la gestión de la información del Ministerio, apoya notablemente  la toma de decisiones y erl cumplimiento de Objetivos Misionales, 3=El valor de activo es Alto, es decir es considerado  importante para la gestión de la información del Ministerio, apoya el cumplimiento de los objetivos de la Institución, 2=El valor de activo es  medianamente importante para la gestión de la información en el Ministerio, apoya el cumplimiento de objetivos del Proceso, 1=El valor de activo es Bajo, Se considera bajo el aporte del activo en las actividades de la gestión de información en el Ministerio, apoya levemente el cumplimiento de objetivos del Proceso o no apoya  ningún objetivo.
4 -Muy Alto
3 -Alto
2 -Medio
1 - Bajo
Esta columna No se diligencia. El resultado es automático.
</t>
        </r>
      </text>
    </comment>
  </commentList>
</comments>
</file>

<file path=xl/sharedStrings.xml><?xml version="1.0" encoding="utf-8"?>
<sst xmlns="http://schemas.openxmlformats.org/spreadsheetml/2006/main" count="4554" uniqueCount="1191">
  <si>
    <t>TIPO DE ACTIVO</t>
  </si>
  <si>
    <t xml:space="preserve">CLASIFICACION </t>
  </si>
  <si>
    <t>Responsable</t>
  </si>
  <si>
    <t>Nombre del Activo</t>
  </si>
  <si>
    <t>Periodicidad de la información</t>
  </si>
  <si>
    <t>Última fecha de actualización</t>
  </si>
  <si>
    <t>Confidencialidad</t>
  </si>
  <si>
    <t>Integridad</t>
  </si>
  <si>
    <t>Disponibilidad</t>
  </si>
  <si>
    <t>ACCESO</t>
  </si>
  <si>
    <t>UBICACIÓN</t>
  </si>
  <si>
    <t>Derechos de Acceso</t>
  </si>
  <si>
    <t>ACTIVOS DE INFORMACIÓN</t>
  </si>
  <si>
    <t>Tipo de Dato</t>
  </si>
  <si>
    <t>INFORMACIÓN BÁSICA</t>
  </si>
  <si>
    <t>DATOS PERSONALES  LEY 1581</t>
  </si>
  <si>
    <t>Datos Personales</t>
  </si>
  <si>
    <t xml:space="preserve">Datos Personales </t>
  </si>
  <si>
    <t>ID</t>
  </si>
  <si>
    <t>Servicios</t>
  </si>
  <si>
    <t>Personas</t>
  </si>
  <si>
    <t>GRUPO DE PROCESOS</t>
  </si>
  <si>
    <t>PROCESO</t>
  </si>
  <si>
    <t>ESTRATÈGICOS</t>
  </si>
  <si>
    <t>Planeación Estratégica y Gestión de Recursos Financieros</t>
  </si>
  <si>
    <t>Gestión de Proyectos de Tecnologías de la Información.</t>
  </si>
  <si>
    <t xml:space="preserve">Administración del Sistema Integrado de Gestión </t>
  </si>
  <si>
    <t xml:space="preserve">Gestión de Comunicaciones Internas y Externas </t>
  </si>
  <si>
    <t>MISIONALES</t>
  </si>
  <si>
    <t xml:space="preserve">Formulación de Políticas e Instrumentación normativa  </t>
  </si>
  <si>
    <t>Promoción y Acompañamiento</t>
  </si>
  <si>
    <t>Gestión del Subsidio</t>
  </si>
  <si>
    <t xml:space="preserve">Gestión de Proyectos </t>
  </si>
  <si>
    <t>Titulación y Saneamiento predial</t>
  </si>
  <si>
    <t>APOYO</t>
  </si>
  <si>
    <t>Conceptos Jurídicos</t>
  </si>
  <si>
    <t xml:space="preserve">Procesos Judiciales y Acciones Constitucionales </t>
  </si>
  <si>
    <t>Gestión del Talento Humano</t>
  </si>
  <si>
    <t>Procesos Disciplinarios</t>
  </si>
  <si>
    <t xml:space="preserve">Gestión de Contratación </t>
  </si>
  <si>
    <t xml:space="preserve">Gestión, Soporte y Apoyo Informático </t>
  </si>
  <si>
    <t xml:space="preserve">Gestión de Recursos Físicos </t>
  </si>
  <si>
    <t>Gestión Documental</t>
  </si>
  <si>
    <t>Seguimiento y Control a la ejecución del Recurso Financiero</t>
  </si>
  <si>
    <t>Saneamiento de activos de los extintos ICT INURBE</t>
  </si>
  <si>
    <t xml:space="preserve">Atenciòn al usuario  y Atenciòn Legislativa </t>
  </si>
  <si>
    <t>EVALUACIÒN</t>
  </si>
  <si>
    <t xml:space="preserve">Evaluación, acompañamiento y asesoría del sistema de control interno </t>
  </si>
  <si>
    <t>1-Baja</t>
  </si>
  <si>
    <t>2-Media</t>
  </si>
  <si>
    <t>3-Alta</t>
  </si>
  <si>
    <t>4-Muy Alta</t>
  </si>
  <si>
    <t>Información</t>
  </si>
  <si>
    <t>Software</t>
  </si>
  <si>
    <t>Hardware</t>
  </si>
  <si>
    <t>Tipo de Activo</t>
  </si>
  <si>
    <t xml:space="preserve">Formato </t>
  </si>
  <si>
    <t>Excel</t>
  </si>
  <si>
    <t>Word</t>
  </si>
  <si>
    <t>PDF</t>
  </si>
  <si>
    <t>Vídeo</t>
  </si>
  <si>
    <t xml:space="preserve">Imangen </t>
  </si>
  <si>
    <t xml:space="preserve">Audio </t>
  </si>
  <si>
    <t>(T)= Todos Los Permisos</t>
  </si>
  <si>
    <t>(L) = Lectura, Consulta</t>
  </si>
  <si>
    <t>(E)= Escritura,  Modificación</t>
  </si>
  <si>
    <t>(B)= Borrado, Eliminación</t>
  </si>
  <si>
    <t xml:space="preserve">PERIOCIDAD DE LA INFORMACIÒN </t>
  </si>
  <si>
    <t xml:space="preserve">Anual </t>
  </si>
  <si>
    <t>Semestral</t>
  </si>
  <si>
    <t>Mensual</t>
  </si>
  <si>
    <t>Quincenal</t>
  </si>
  <si>
    <t>Semanal</t>
  </si>
  <si>
    <t>Diaria</t>
  </si>
  <si>
    <t>Trimestral</t>
  </si>
  <si>
    <t>Si</t>
  </si>
  <si>
    <t>No</t>
  </si>
  <si>
    <t xml:space="preserve">Pùblica </t>
  </si>
  <si>
    <t>Clasificada</t>
  </si>
  <si>
    <t>Reservada</t>
  </si>
  <si>
    <t>Grupo de Comunicaciones Estratégicas</t>
  </si>
  <si>
    <t>Oficina de Control Interno</t>
  </si>
  <si>
    <t>Oficina Asesora de Planeación</t>
  </si>
  <si>
    <t xml:space="preserve">Grupo de Gestión de Recursos y Presupuesto  </t>
  </si>
  <si>
    <t>Grupo de Seguimiento al Plan Nacional de Desarrollo</t>
  </si>
  <si>
    <t>Grupo de Seguimiento a Proyectos de Inmersión</t>
  </si>
  <si>
    <t>Oficina de Tecnologías de la Información y las Comunicaciones</t>
  </si>
  <si>
    <t>Oficina Asesora Jurídica</t>
  </si>
  <si>
    <t>Grupo de Conceptos</t>
  </si>
  <si>
    <t>Grupo de Procesos Judiciales</t>
  </si>
  <si>
    <t>Grupo de Acciones Constitucionales</t>
  </si>
  <si>
    <t xml:space="preserve">Grupo de Seguimiento y Control   </t>
  </si>
  <si>
    <t>Despacho de Viceministro de Vivienda</t>
  </si>
  <si>
    <t>Dirección de Sistema Habitacional</t>
  </si>
  <si>
    <t>Grupo de Titulación y Saneamiento Predial</t>
  </si>
  <si>
    <t>Dirección de Inversiones en Vivienda de Interés Social</t>
  </si>
  <si>
    <t>Subdirección de Subsidio Familiar de Vivienda</t>
  </si>
  <si>
    <t>Subdirección de Promoción  y Apoyo Técnico</t>
  </si>
  <si>
    <t>Dirección de Espacio Urbano y Territorial</t>
  </si>
  <si>
    <t>Subdirección de Políticas de Desarrollo  Urbano y Territorial</t>
  </si>
  <si>
    <t>Subdirección de Asistencia Técnica y Operaciones Urbanas Integrales</t>
  </si>
  <si>
    <t>Despacho del Viceministro  de Agua y Saneamiento</t>
  </si>
  <si>
    <t>Dirección de Desarrollo Sectorial</t>
  </si>
  <si>
    <t>Grupo de Política Sectorial</t>
  </si>
  <si>
    <t>Grupo de Monitoreo del Sistema  General de Participación de Agua Potable y Saneamiento Básico</t>
  </si>
  <si>
    <t xml:space="preserve">Grupo de Desarrollo Sostenible   </t>
  </si>
  <si>
    <t>Dirección de Programas</t>
  </si>
  <si>
    <t>Subdirección de Proyectos</t>
  </si>
  <si>
    <t xml:space="preserve">Grupo de Evaluación de Proyectos  </t>
  </si>
  <si>
    <t>Subdirección de Gestión Empresarial</t>
  </si>
  <si>
    <t>Subdirección de Estructuración de Programas</t>
  </si>
  <si>
    <t>Secretaria General</t>
  </si>
  <si>
    <t>Grupo de Talento Humano</t>
  </si>
  <si>
    <t>Subdirección de Finanzas  y Presupuesto</t>
  </si>
  <si>
    <t>Grupo de Presupuesto y Cuentas</t>
  </si>
  <si>
    <t>Grupo de Tesorería</t>
  </si>
  <si>
    <t>Grupo de Contabilidad</t>
  </si>
  <si>
    <t>Grupo de Control Interno</t>
  </si>
  <si>
    <t xml:space="preserve">Subdirección de Servicios Administrativos  </t>
  </si>
  <si>
    <t>Grupo de Soporte Técnico y Apoyo Informático</t>
  </si>
  <si>
    <t>Grupo de Contratos</t>
  </si>
  <si>
    <t>Grupo de Recursos Físicos</t>
  </si>
  <si>
    <t>Grupo de Atención al Usuario y Archivo</t>
  </si>
  <si>
    <t>Àreas</t>
  </si>
  <si>
    <t>NIVEL DE CLASIFICACIÓN / CRITICIDAD</t>
  </si>
  <si>
    <t>Confidencialidad/1712</t>
  </si>
  <si>
    <t>INTEGRIDAD / DISPONIBILIDAD</t>
  </si>
  <si>
    <t>1-Datos Abiertos</t>
  </si>
  <si>
    <t>0-No Aplica</t>
  </si>
  <si>
    <t>2-Publica</t>
  </si>
  <si>
    <t>3-Publica Clasificada</t>
  </si>
  <si>
    <t>4-Publica Reservada</t>
  </si>
  <si>
    <t>No Aplica</t>
  </si>
  <si>
    <t>CICLO Y REGULARIDAD DE LA INFORMACION</t>
  </si>
  <si>
    <t>ESTRATÈGICO</t>
  </si>
  <si>
    <t>MISIONAL</t>
  </si>
  <si>
    <t xml:space="preserve">Sistema de Información del Ministerio   </t>
  </si>
  <si>
    <t>CON</t>
  </si>
  <si>
    <t>INT</t>
  </si>
  <si>
    <t>DIP</t>
  </si>
  <si>
    <t>valor</t>
  </si>
  <si>
    <t>Proceso</t>
  </si>
  <si>
    <t>Electrónico</t>
  </si>
  <si>
    <t>Físico</t>
  </si>
  <si>
    <t>CLASIFICACION LEY 1712</t>
  </si>
  <si>
    <t>Niveles de Clasificación</t>
  </si>
  <si>
    <t>Criticidad del Activo / Total Promedio</t>
  </si>
  <si>
    <t>Dato Pùblico</t>
  </si>
  <si>
    <t>Dato Semiprivado</t>
  </si>
  <si>
    <t>Dato Privado</t>
  </si>
  <si>
    <t>Fecha más antigua con que se cuenta con la Información</t>
  </si>
  <si>
    <t>C</t>
  </si>
  <si>
    <t>D</t>
  </si>
  <si>
    <t>BASE DE DATOS FACILITADORES SIG</t>
  </si>
  <si>
    <t>DEPENDENCIA</t>
  </si>
  <si>
    <t>FACILITADOR  DE CALIDAD</t>
  </si>
  <si>
    <t>CORREO</t>
  </si>
  <si>
    <t>EXTENSIÓN</t>
  </si>
  <si>
    <t>Planeacion Estrategica y orientación al recurso financiero</t>
  </si>
  <si>
    <t>Julio Pinillos/ Gonzalo Jimenez/ Andrea Moya</t>
  </si>
  <si>
    <t>jcpinillos@minvivienda.gov.co/ Gjimenez@minvivienda.gov.co/ ymoya@minvivienda.gov.co</t>
  </si>
  <si>
    <t>Administración del Sistema Integrado de Gestión</t>
  </si>
  <si>
    <t>Suly Ceron/Lina Ososorio/ Diana Corredor</t>
  </si>
  <si>
    <t xml:space="preserve">sceron@minvivienda.gov.co
Losorio@minvivienda.gov.co
dcorredor@minvivienda.gov.co </t>
  </si>
  <si>
    <t>Oficina de TIC</t>
  </si>
  <si>
    <t>Gestión de Proyectos de tecnologías de la información</t>
  </si>
  <si>
    <t>Olga Cristina Uribe Sanchez</t>
  </si>
  <si>
    <t>OUribe@minvivienda.gov.co</t>
  </si>
  <si>
    <t>Gestión de Comunicaciones Internas y Externas</t>
  </si>
  <si>
    <t>Ligia Consuelo Acosta Niño
Angela Piñeros</t>
  </si>
  <si>
    <t>lacosta@minvivienda.gov.co
apineros@minvivienda.gov.co</t>
  </si>
  <si>
    <t>3108
3943</t>
  </si>
  <si>
    <t>Dirección del Sistema Habitacional/ Dirección Vivienda de Interes Social/ Dirección de Espacio Urbano y Territorial /Dirección de Desarrollo Sectorial</t>
  </si>
  <si>
    <t>Formulación de Politicas e Instrumentación Normativa</t>
  </si>
  <si>
    <t>Hector Alexander Torres
Blanca del Pilar Salgado  Angelica Maria Bustillo
Adriana Celmira Saltarín Gallardo</t>
  </si>
  <si>
    <t>htorres@minvivienda.gov.co 
Abustillo@minvivienda.gov.co
BSalgado@minvivienda.gov.co 
ASaltarin@minvivienda.gov.co</t>
  </si>
  <si>
    <t>2085
3415
 3601</t>
  </si>
  <si>
    <t>Direcciones de Inversiones en Vivienda de Interés Social - DIVIS</t>
  </si>
  <si>
    <t xml:space="preserve">Promoción y acompañamiento </t>
  </si>
  <si>
    <t xml:space="preserve">Maria Zoraida Rivera/Richard Perafan </t>
  </si>
  <si>
    <t>MZRivera@minvivienda.gov.co/rperafan@minvivienda.gov.co</t>
  </si>
  <si>
    <t>Martha Lucía Cantor</t>
  </si>
  <si>
    <t>MCantor@minvivienda.gov.co</t>
  </si>
  <si>
    <t>Guillermo León Ruiz Victoria</t>
  </si>
  <si>
    <t>GRuiz@minvivienda.gov.co</t>
  </si>
  <si>
    <t>Dirección del Sistema Habitacional-Grupo de Titulación y Saneamiento Predial</t>
  </si>
  <si>
    <t>Titulación y Saneamiento Predial</t>
  </si>
  <si>
    <t>Alexandra Señor Meza
Graciela Pineda Arango</t>
  </si>
  <si>
    <t>ASenior@minvivienda.gov.co Gpineda@minvivienda.gov.co</t>
  </si>
  <si>
    <t xml:space="preserve">Gestión de proyectos </t>
  </si>
  <si>
    <t>Luis Ariel Lombana</t>
  </si>
  <si>
    <t>LALombana@minvivienda.gov.co</t>
  </si>
  <si>
    <t>Dirección de Inversiones en Vivienda de Interés Social - DIVIS</t>
  </si>
  <si>
    <t xml:space="preserve">Richard Perafan </t>
  </si>
  <si>
    <t>rperafan@minvivienda.gov.co</t>
  </si>
  <si>
    <t>Maria Zoraida Rivera</t>
  </si>
  <si>
    <t>MZRivera@minvivienda.gov.co</t>
  </si>
  <si>
    <t>Dirección  de Inversiones en Vivienda de Interés Social - DIVIS</t>
  </si>
  <si>
    <t>Gestión del subsidio</t>
  </si>
  <si>
    <t>Nohora Elena Quintero</t>
  </si>
  <si>
    <t>nquintero@minvivienda.gov.co</t>
  </si>
  <si>
    <t>Pablo Germán Cabrera</t>
  </si>
  <si>
    <t>PCabrera@minvivienda.gov.co</t>
  </si>
  <si>
    <t xml:space="preserve">3515
Cel 321323 9176 </t>
  </si>
  <si>
    <t>Secretario General-Grupo de Control Interno Disciplinario</t>
  </si>
  <si>
    <t>Procesos disciplinarios</t>
  </si>
  <si>
    <t>Edgar Olivo Gómez Fresneda</t>
  </si>
  <si>
    <t>EdGomez@minvivienda.gov.co</t>
  </si>
  <si>
    <t>Conceptos jurídicos</t>
  </si>
  <si>
    <t>Diana Patricia Villamil Buitrago</t>
  </si>
  <si>
    <t>Dvillamil@minvivienda.gov.co</t>
  </si>
  <si>
    <t>Procesos Judiciales y Acciones Constitucionales</t>
  </si>
  <si>
    <t>Carlos Fernando Miranda Villamizar</t>
  </si>
  <si>
    <t>CMiranda@minvivienda.gov.co</t>
  </si>
  <si>
    <t>Secretario General-Grupo de Talento Humano</t>
  </si>
  <si>
    <t>Gestión del talento humano</t>
  </si>
  <si>
    <t>Jhon Alejandro Jaramillo</t>
  </si>
  <si>
    <t>JJaramillo@minvivienda.gov.co</t>
  </si>
  <si>
    <t>Subdirección de Servicios Administrativos - Grupo de Recursos físicos</t>
  </si>
  <si>
    <t>Gestión de Recursos Físicos</t>
  </si>
  <si>
    <t>Doris Tatiana Romero</t>
  </si>
  <si>
    <t>DRomero@minvivienda.gov.co</t>
  </si>
  <si>
    <t>Subdirección de Servicios Administrativos-Grupo de Contratos</t>
  </si>
  <si>
    <t>Gestión de contratación</t>
  </si>
  <si>
    <t>Ivette Marina Paez Ramirez</t>
  </si>
  <si>
    <t>IMpaez@minvivienda.gov.co</t>
  </si>
  <si>
    <t>Grupo de soporte y apoyo informático</t>
  </si>
  <si>
    <t>Gestión de soporte y apoyo informático</t>
  </si>
  <si>
    <t>Nelson Federico Posada</t>
  </si>
  <si>
    <t>NPosada@minvivienda.gov.co</t>
  </si>
  <si>
    <t>Grupo de Atención al Usuario y Archivo/ Despacho del Ministro</t>
  </si>
  <si>
    <t>Atención al usuario</t>
  </si>
  <si>
    <t>Jefferson Romero/
 María Yolima Lozano Quintero</t>
  </si>
  <si>
    <t>jromero@minvivienda.gov.co MYLozano@minvivienda.gov.co</t>
  </si>
  <si>
    <t>3008                 4253</t>
  </si>
  <si>
    <t>Atención Legislativa Especializada</t>
  </si>
  <si>
    <t>Subdirección de Finanzas y Presupuesto</t>
  </si>
  <si>
    <t xml:space="preserve"> Seguimiento y Control a la ejecucción del Recurso Financiero</t>
  </si>
  <si>
    <t>German Alberto Diaz Pinto</t>
  </si>
  <si>
    <t>GDiaz@minvivienda.gov.co</t>
  </si>
  <si>
    <t xml:space="preserve">Stefanny Paola Melo Díaz  </t>
  </si>
  <si>
    <t>smelo@minvivienda.gov.co</t>
  </si>
  <si>
    <t>Evaluación, Acompañamiento y Asesoria  del Sistema de Control Interno</t>
  </si>
  <si>
    <t>Lina Alejandra Morales</t>
  </si>
  <si>
    <t>OAragon@minvivienda.gov.co</t>
  </si>
  <si>
    <t>Subdirección de Servicios Administrativos - Grupo de Activos</t>
  </si>
  <si>
    <t>Saneamiento de Activos de los Extintos ICT INURBE</t>
  </si>
  <si>
    <t>Lorena Barrueto</t>
  </si>
  <si>
    <t>ABarrueto@minvivienda.gov.co</t>
  </si>
  <si>
    <t>Subdirección de Servicios Administrativos</t>
  </si>
  <si>
    <t>Jefferson Romero
Diana Marcela Rincon Nava</t>
  </si>
  <si>
    <t>jromero@minvivienda.gov.co Drincon@minvivienda.gov.co</t>
  </si>
  <si>
    <t>Seguimiento y Control a la ejecucción del Recurso Financiero</t>
  </si>
  <si>
    <t>Custodio 
Dependencia responsable de la custodia y acceso a la información</t>
  </si>
  <si>
    <t>Descripción del activo</t>
  </si>
  <si>
    <t xml:space="preserve">Formato en que se encuentra el Activo </t>
  </si>
  <si>
    <t>Informes de Gestión</t>
  </si>
  <si>
    <t>Derechos de Petición</t>
  </si>
  <si>
    <t>Informes</t>
  </si>
  <si>
    <t>Actas del Comité de Normalización de Cartera Minvivienda y fonvivienda</t>
  </si>
  <si>
    <t>Informe de Gestión</t>
  </si>
  <si>
    <t>Direccionamiento Estratégico</t>
  </si>
  <si>
    <t>Evaluación Independiente y Asesoría</t>
  </si>
  <si>
    <t>Gestión de Contratación</t>
  </si>
  <si>
    <t>Gestión de Tecnologías de la Información y las Comunicaciones</t>
  </si>
  <si>
    <t>Gestión Estratégica del Talento Humano</t>
  </si>
  <si>
    <t xml:space="preserve">Gestión Financiera </t>
  </si>
  <si>
    <t xml:space="preserve">Relaciones Estratégicas </t>
  </si>
  <si>
    <t>Seguimiento y Mejora Continua</t>
  </si>
  <si>
    <t>Servicio al Ciudadano</t>
  </si>
  <si>
    <t xml:space="preserve">Gestión a la Política de Vivienda </t>
  </si>
  <si>
    <t>Gestión a la Política de Agua Potable y Saneamiento Básico</t>
  </si>
  <si>
    <t>Gestión a la Política de Espacio Urbano y Territorial</t>
  </si>
  <si>
    <t>Columna1</t>
  </si>
  <si>
    <t>ENCABEZADO</t>
  </si>
  <si>
    <t>Conceptos_Jurídicos</t>
  </si>
  <si>
    <t>Gestión_de_Contratación</t>
  </si>
  <si>
    <t>Evaluación_Independiente_y_Asesoría</t>
  </si>
  <si>
    <t>Gestión_de_Comunicaciones_Internas_y_Externas</t>
  </si>
  <si>
    <t>Gestión_de_Recursos_Físicos</t>
  </si>
  <si>
    <t>Oficina de Tecnologias de la Información y las Comunicaciones</t>
  </si>
  <si>
    <t>Gestión_de_Tecnologías_de_la_Información_y_las_Comunicaciones</t>
  </si>
  <si>
    <t>Gestión_Documental</t>
  </si>
  <si>
    <t>Gestión_Estratégica_del_Talento_Humano</t>
  </si>
  <si>
    <t>Grupo de Gestión de Recursos y Presupuesto</t>
  </si>
  <si>
    <t>Grupo de Tesoreriía</t>
  </si>
  <si>
    <t>Gestión_Financiera</t>
  </si>
  <si>
    <t>Grupo de Control Interno Disciplinario</t>
  </si>
  <si>
    <t>Procesos_Disciplinarios</t>
  </si>
  <si>
    <t>Procesos_Judiciales_y_Acciones_Constitucionales</t>
  </si>
  <si>
    <t>Despacho del Ministro de Vivienda, Ciudad y Territorio</t>
  </si>
  <si>
    <t>Relaciones_Estratégicas</t>
  </si>
  <si>
    <t>Saneamiento_de_activos_de_los_extintos_ICT_INURBE</t>
  </si>
  <si>
    <t>Grupo de Seguimiento y Evaluación</t>
  </si>
  <si>
    <t>Seguimiento_y_Mejora_Continua</t>
  </si>
  <si>
    <t>Servicio_al_Ciudadano</t>
  </si>
  <si>
    <t>Despacho del Viceministerio de Vivienda</t>
  </si>
  <si>
    <t>Dirección de Inversiones en Vivienda de Interes Social</t>
  </si>
  <si>
    <t>Dirección del Sistema Habitacional</t>
  </si>
  <si>
    <t>Fondo Nacional de Vivienda FONVIVIENDA</t>
  </si>
  <si>
    <t>Subdirección de Promoción y Apoyo Técnico</t>
  </si>
  <si>
    <t>Gestión_a_la_Política_de_Vivienda</t>
  </si>
  <si>
    <t>Gestión_a_la_Política_de_Agua_Potable_y_Saneamiento_Básico</t>
  </si>
  <si>
    <t>Despacho del Viceministro de Agua y Saneamiento Básico</t>
  </si>
  <si>
    <t> Dirección de Desarrollo Sectorial</t>
  </si>
  <si>
    <t>Grupo de Evaluación de Proyectos</t>
  </si>
  <si>
    <t>Grupo de Monitoreo del SGP de Agua Potable y Saneamiento Básico</t>
  </si>
  <si>
    <t>Grupo de Desarrollo Sostenible</t>
  </si>
  <si>
    <t>Gestión_a_la_Política_de_Espacio_Urbano_y_Territorial</t>
  </si>
  <si>
    <t>Subdirección de Políticas de Desarrollo Urbano y Territorial</t>
  </si>
  <si>
    <t>Actas Comité de Gerencia</t>
  </si>
  <si>
    <t>Actas del Comité Institucional de desarrollo Administrativo del Sector vivienda Ciudad y Territorio</t>
  </si>
  <si>
    <t>Informe a Entes de Control</t>
  </si>
  <si>
    <t>Manual de Calidad</t>
  </si>
  <si>
    <t>Manual de Procesos y procedimientos</t>
  </si>
  <si>
    <t>Sistema Integrado de Gestión</t>
  </si>
  <si>
    <t>Actas de Comité de Cordinación del Sistema de Control Interno</t>
  </si>
  <si>
    <t>Informe de Rendición de la Cuenta Fiscal</t>
  </si>
  <si>
    <t>Plan de Auditoria</t>
  </si>
  <si>
    <t>Plan de Mejoramiento</t>
  </si>
  <si>
    <t>Informes de Seguimiento</t>
  </si>
  <si>
    <t>Publicaciones Informativas</t>
  </si>
  <si>
    <t>Registros Filmicos</t>
  </si>
  <si>
    <t>Registros Fotográficos</t>
  </si>
  <si>
    <t>Registros Ruedas de Prensa</t>
  </si>
  <si>
    <t>Actas de Comité de Contratación</t>
  </si>
  <si>
    <t>Contratos de Comodato</t>
  </si>
  <si>
    <t>Contratos de Compraventa</t>
  </si>
  <si>
    <t>Contratos de Consultoria</t>
  </si>
  <si>
    <t>Contratos Interadministrativo</t>
  </si>
  <si>
    <t>Contratos de Obra</t>
  </si>
  <si>
    <t>Contratos de Prestación de Servicios</t>
  </si>
  <si>
    <t>Contratos de Prestación de Servicios por Convocatoria</t>
  </si>
  <si>
    <t>Contratos de Suministro</t>
  </si>
  <si>
    <t>Convenios de Apoyo Financiero</t>
  </si>
  <si>
    <t>Convenios Interadministrativos</t>
  </si>
  <si>
    <t>Actas del Comité Secretaría General</t>
  </si>
  <si>
    <t>Circulares Informativas</t>
  </si>
  <si>
    <t>Informes a Entes de Control</t>
  </si>
  <si>
    <t>Informe Seguimiento INURBE</t>
  </si>
  <si>
    <t>Informe Reestructuración Administrativa</t>
  </si>
  <si>
    <t>Libro radicador de Resoluciones</t>
  </si>
  <si>
    <t>Proyectos de Ley</t>
  </si>
  <si>
    <t>Resoluciones</t>
  </si>
  <si>
    <t>Bajas de Almacen</t>
  </si>
  <si>
    <t>Consecutivo de entrada de almacen</t>
  </si>
  <si>
    <t>Consecutivo de salida de almacen</t>
  </si>
  <si>
    <t>Historia de Vehiculos</t>
  </si>
  <si>
    <t>Informes de Auteridad</t>
  </si>
  <si>
    <t>Inventario Físico por Funcionario</t>
  </si>
  <si>
    <t>Investario General de Bienes</t>
  </si>
  <si>
    <t>Plan de Acción Institucional</t>
  </si>
  <si>
    <t>Plan de Compras</t>
  </si>
  <si>
    <t xml:space="preserve">Póliza de Automovil </t>
  </si>
  <si>
    <t>Póliza de Manejo global</t>
  </si>
  <si>
    <t>Póliza de Responsabilidad Servidores Públicos</t>
  </si>
  <si>
    <t>Póliza de Responsabilidad Civil Extracontractual</t>
  </si>
  <si>
    <t>Póliza Todo Riesgo y daños materiales</t>
  </si>
  <si>
    <t>Informe de Seguimiento</t>
  </si>
  <si>
    <t>Licencias de Software</t>
  </si>
  <si>
    <t>Mantenimiento y soporte Técnico</t>
  </si>
  <si>
    <t>Política de Conservación de Backups</t>
  </si>
  <si>
    <t>Política de Seguridad de la Información</t>
  </si>
  <si>
    <t>Proyectos Tecnológicos Informaticos</t>
  </si>
  <si>
    <t>Actas del Comité de Gobierno en Línea</t>
  </si>
  <si>
    <t>Plan Estrategico TIC</t>
  </si>
  <si>
    <t>Políticas de Gestión de la Información</t>
  </si>
  <si>
    <t>Política de la Tecnología de la Información y Comunicación</t>
  </si>
  <si>
    <t>Actas de Comité de Desarrollo Administrativo</t>
  </si>
  <si>
    <t>Actas de Eliminación Documental</t>
  </si>
  <si>
    <t>Consecutivo de Comunicaciones Enviadas</t>
  </si>
  <si>
    <t>Consecutivo de Comunicaciones Recibidas</t>
  </si>
  <si>
    <t>Encuestas de Percepción</t>
  </si>
  <si>
    <t>Inventarios Documentales</t>
  </si>
  <si>
    <t>Movilización de Recursos</t>
  </si>
  <si>
    <t>Peticiones, Quejas y Reclamos</t>
  </si>
  <si>
    <t>Programa de Gestión Documental</t>
  </si>
  <si>
    <t>Tabla de Retención Documental</t>
  </si>
  <si>
    <t>Transferencias Primarias</t>
  </si>
  <si>
    <t>Transferencias Secundarias</t>
  </si>
  <si>
    <t>Grupo_de_Conceptos</t>
  </si>
  <si>
    <t>Oficina_Asesora_Jurídica</t>
  </si>
  <si>
    <t>Direccionamiento_Estratégico1</t>
  </si>
  <si>
    <t>Evaluación_Independiente_y_Asesoría1</t>
  </si>
  <si>
    <t>Gestión_de_Comunicaciones_Internas_y_Externas1</t>
  </si>
  <si>
    <t>Grupo_de_Contratos</t>
  </si>
  <si>
    <t>Secretaria_General</t>
  </si>
  <si>
    <t>Grupo_de_Recursos_Físicos</t>
  </si>
  <si>
    <t>Grupo_de_Soporte_Técnico_y_Apoyo_Informático</t>
  </si>
  <si>
    <t>Oficina_de_Tecnologias_de_la_Información_y_las_Comunicaciones</t>
  </si>
  <si>
    <t>Grupo_de_Atención_al_Usuario_y_Archivo</t>
  </si>
  <si>
    <t>Actas de Comisión de Personal</t>
  </si>
  <si>
    <t>Actas de comité de Convivencia Laboral</t>
  </si>
  <si>
    <t>Actas de comité de Estimulos e incentivos</t>
  </si>
  <si>
    <t>Certificaciones</t>
  </si>
  <si>
    <t>Certificado de Insuficiencia de Personal</t>
  </si>
  <si>
    <t>Certificado de Personal</t>
  </si>
  <si>
    <t>Convocatorias Públicas</t>
  </si>
  <si>
    <t>Evaluación de Desempeño</t>
  </si>
  <si>
    <t>Historias Laborales</t>
  </si>
  <si>
    <t>Libro Radicador de Actas de Posesión</t>
  </si>
  <si>
    <t>Manual de Funciones</t>
  </si>
  <si>
    <t>Nómina MTVC</t>
  </si>
  <si>
    <t>Nómina INURVE</t>
  </si>
  <si>
    <t>Plan de Bienestar Social</t>
  </si>
  <si>
    <t>Plan de Capacitación</t>
  </si>
  <si>
    <t>Plan de Salud Ocupacional</t>
  </si>
  <si>
    <t>Programa Sistema Integrado de seguridad Social y Salud en el trabajo - SG.SST</t>
  </si>
  <si>
    <t>Grupo_de_Talento_Humano</t>
  </si>
  <si>
    <t>Estados Financieros</t>
  </si>
  <si>
    <t>Informes Exógenos</t>
  </si>
  <si>
    <t>Informes Financieros</t>
  </si>
  <si>
    <t>Libro Auxiliar</t>
  </si>
  <si>
    <t>Libro Diario</t>
  </si>
  <si>
    <t xml:space="preserve">Libro de saldos y Movimientos </t>
  </si>
  <si>
    <t>Grupo_de_Contabilidad</t>
  </si>
  <si>
    <t>Anteproyecto de Presupuesto</t>
  </si>
  <si>
    <t>Proyectos de cooperación de abastecimiento para Zonas Rulares de Colombia</t>
  </si>
  <si>
    <t>Proyecto de Cooperación de Renovación urbana del centro de Administracion Distrital - CAD</t>
  </si>
  <si>
    <t>Proyecto de Inversión de Abastecimiento de Agua y Manejo de Aguas Residuales en Zonas Rurales</t>
  </si>
  <si>
    <t>Proyecto de Inversión de Apoyo para el sector de Agua Potable y Saneamiento Básico</t>
  </si>
  <si>
    <t>Proyecto de Inversión de Asiastencia Técnica para la Reforma del sector de Agua Potable en Colombia</t>
  </si>
  <si>
    <t>Proyecto de Consolidación de la Política de Vivienda de Interes Social y Desarrollo Territorial</t>
  </si>
  <si>
    <t>Proyecto de Inversión de Macroproyectos de Interés Social Nacional</t>
  </si>
  <si>
    <t>Proyecto de Inversión de Manejo de Residuos Sólidos Urbanos</t>
  </si>
  <si>
    <t>Proyecto de Inversión de Reducción de la Vulnerabilidad Fiscal del Estado frente a Desastres Naturales</t>
  </si>
  <si>
    <t>Proyecto de Inversión de Vivienda de Interés Social Urbana</t>
  </si>
  <si>
    <t>Grupo_de_Gestión_de_Recursos_y_Presupuesto</t>
  </si>
  <si>
    <t>Anteproyecto de presupuesto</t>
  </si>
  <si>
    <t>Ejecución Presupuestal</t>
  </si>
  <si>
    <t>Grupo_de_Presupuesto_y_Cuentas</t>
  </si>
  <si>
    <t>Boletines Diarios</t>
  </si>
  <si>
    <t>Cuentas por Pagar</t>
  </si>
  <si>
    <t>Pagos</t>
  </si>
  <si>
    <t>Reintegro de recursos</t>
  </si>
  <si>
    <t>Grupo_de_Tesoreriía</t>
  </si>
  <si>
    <t>Actas de Comité de Seguimiento</t>
  </si>
  <si>
    <t>Grupo_de_Control_Interno_Disciplinario</t>
  </si>
  <si>
    <t>Accion de ontrol Inmediato de legalidad</t>
  </si>
  <si>
    <t>Acción de Incontitucional</t>
  </si>
  <si>
    <t>Acción de Cumplimiento</t>
  </si>
  <si>
    <t>Acción de Grupo</t>
  </si>
  <si>
    <t>Acción de Nulidad por inconstitucionalidad</t>
  </si>
  <si>
    <t>Acción popular</t>
  </si>
  <si>
    <t>Acción de Tutela</t>
  </si>
  <si>
    <t xml:space="preserve">Actas Comité de Conciliación </t>
  </si>
  <si>
    <t>Conciliaciones extrajudiciales</t>
  </si>
  <si>
    <t>Procesos de Cobro Coactivo</t>
  </si>
  <si>
    <t>Procesos de Expropiación</t>
  </si>
  <si>
    <t>Procesos de Llamamiento de Garantia</t>
  </si>
  <si>
    <t>Procesos de Pertenencia</t>
  </si>
  <si>
    <t>Procesos Ejecutivos</t>
  </si>
  <si>
    <t>Procesos Laborales Ordinarios</t>
  </si>
  <si>
    <t>Procesos Penales</t>
  </si>
  <si>
    <t>Grupo_de_Procesos_Judiciales</t>
  </si>
  <si>
    <t>Control Politico</t>
  </si>
  <si>
    <t>Discursos</t>
  </si>
  <si>
    <t>Despacho_del_Ministro_de_Vivienda_Ciudad_y_Territorio</t>
  </si>
  <si>
    <t>Subdirección_de_Servicios_Administrativos</t>
  </si>
  <si>
    <t>Actas de la Mesa de Concertación de Pobreza</t>
  </si>
  <si>
    <t>Informes de seguimiento</t>
  </si>
  <si>
    <t>Plan de Desarrollo Administrativo</t>
  </si>
  <si>
    <t>Plan Indicativo Sectorial</t>
  </si>
  <si>
    <t>Política de Vivienda, Ciudad y Territorio</t>
  </si>
  <si>
    <t>Programa de Minorias Etnicas</t>
  </si>
  <si>
    <t>Programa de Red Unidos</t>
  </si>
  <si>
    <t>Programa de Reducción de la pobreza Extrema</t>
  </si>
  <si>
    <t>Sistema Nacional de Atención y Reparación Integral a la Victimas - SNARIV</t>
  </si>
  <si>
    <t>Grupo_de_Seguimiento_y_Evaluación</t>
  </si>
  <si>
    <t>Conceptos Técnicos</t>
  </si>
  <si>
    <t>Subsidio Vivienda Familiar Caja de Compensación Familiar</t>
  </si>
  <si>
    <t>Subsidio  Vivienda Interes Social</t>
  </si>
  <si>
    <t>Subsidio  Fondo Nacional de Ahorro</t>
  </si>
  <si>
    <t>Despacho_del_Viceministerio_de_Vivienda</t>
  </si>
  <si>
    <t>Dirección_de_Inversiones_en_Vivienda_de_Interes_Social</t>
  </si>
  <si>
    <t>Actas de Comité Fiduciario</t>
  </si>
  <si>
    <t>Plan Nacional de Desarrollo</t>
  </si>
  <si>
    <t>Política Habitacional</t>
  </si>
  <si>
    <t>Dirección_del_Sistema_Habitacional</t>
  </si>
  <si>
    <t>Acción de Control Inmediato de legalidad</t>
  </si>
  <si>
    <t>Acción de Insconstutucionalidad</t>
  </si>
  <si>
    <t>Acción Popular</t>
  </si>
  <si>
    <t>Acuerdos del Consejo Directivo</t>
  </si>
  <si>
    <t>Circulares Normativas</t>
  </si>
  <si>
    <t>Conciliaciones Extrajudiciales</t>
  </si>
  <si>
    <t>Programa de Vivienda de Interes prioritario</t>
  </si>
  <si>
    <t>Proyecto macroproyecto de Vivienda de Interes Social</t>
  </si>
  <si>
    <t>Fondo_Nacional_de_Vivienda_FONVIVIENDA</t>
  </si>
  <si>
    <t>Enajenación a Ocupantes</t>
  </si>
  <si>
    <t>Enajenación a Instituciones Religiosas</t>
  </si>
  <si>
    <t>Enajenación a Instituciones</t>
  </si>
  <si>
    <t>Escrituración</t>
  </si>
  <si>
    <t>Gravamenes</t>
  </si>
  <si>
    <t>Titulación</t>
  </si>
  <si>
    <t>Zonas de Cesión</t>
  </si>
  <si>
    <t>Grupo_de_Titulación_y_Saneamiento_Predial</t>
  </si>
  <si>
    <t>Proyectos Fenomeno de la Niña</t>
  </si>
  <si>
    <t>Proyecto Promoción de oferta y Demanda de Desplazados</t>
  </si>
  <si>
    <t>Proyecto Vivienda Prefabricada</t>
  </si>
  <si>
    <t>Proyecto Vivienda Prioritaria</t>
  </si>
  <si>
    <t>Proyecto Vivienda Saludable</t>
  </si>
  <si>
    <t>Registros de Oferentes</t>
  </si>
  <si>
    <t>Subdirección_de_Promoción_y_Apoyo_Técnico</t>
  </si>
  <si>
    <t>Asignación de Subsidio VIS</t>
  </si>
  <si>
    <t>Auditoria Asignación de recursos</t>
  </si>
  <si>
    <t>Auditoria Programa VIS</t>
  </si>
  <si>
    <t>Bolsa de Ahorro Voluntario</t>
  </si>
  <si>
    <t>Bolsa de Atentatos Terroristas</t>
  </si>
  <si>
    <t>Bolsa de Concejales</t>
  </si>
  <si>
    <t>Bolsa Desastres Naturales</t>
  </si>
  <si>
    <t>Bolsa Desplazados</t>
  </si>
  <si>
    <t>Bolsa Esfuerzo Departamental</t>
  </si>
  <si>
    <t>Bolsa Esfuerzo Terrotorial Nacional</t>
  </si>
  <si>
    <t>Bolsa Macroproyectos</t>
  </si>
  <si>
    <t>Bolsa Ola Invernal</t>
  </si>
  <si>
    <t>Bolsa Recuperados de Residuos Sólidos</t>
  </si>
  <si>
    <t>Enajenación de Vivienda de Interes Social</t>
  </si>
  <si>
    <t>Movilización de Recursos 20%</t>
  </si>
  <si>
    <t>Proyectos de ley</t>
  </si>
  <si>
    <t>Sistemas de Información afiliados y beneficiarios de las cajas de compensación Familiar</t>
  </si>
  <si>
    <t>Sistemas de Información predial, Catastro e IGAC</t>
  </si>
  <si>
    <t>Subdirección_de_Subsidio_Familiar_de_Vivienda</t>
  </si>
  <si>
    <t>Despacho_del_Viceministro_de_Agua_y_Saneamiento_Básico</t>
  </si>
  <si>
    <t>Dirección_de_Desarrollo_Sectorial</t>
  </si>
  <si>
    <t>Dirección_de_Programas</t>
  </si>
  <si>
    <t>Grupo_de_Evaluación_de_Proyectos</t>
  </si>
  <si>
    <t>Proyectos de Agua potable y Saneamiento Básico</t>
  </si>
  <si>
    <t>Grupo_de_Monitoreo_del_SGP_de_Agua_Potable_y_Saneamiento_Básico</t>
  </si>
  <si>
    <t>Programa de capacitación Sistema General de Participación</t>
  </si>
  <si>
    <t>Proyecto de Participación de agua potable y saneamiento básico</t>
  </si>
  <si>
    <t>Sistema General de Participación de Agua Potable y saneamiento Básico</t>
  </si>
  <si>
    <t>Grupo_de_Política_Sectorial</t>
  </si>
  <si>
    <t>Política de Agua y Saneamiento Básico</t>
  </si>
  <si>
    <t>Reglamento Regulación de Agua potable y Saneamiento Básico RAS</t>
  </si>
  <si>
    <t>Subdirección_de_Estructuración_de_Programas</t>
  </si>
  <si>
    <t>Plan Departamental de Agua y Saneamiento Básico</t>
  </si>
  <si>
    <t>Programa Conexiones Intradomiciliarios Acueducto y alcantarillado</t>
  </si>
  <si>
    <t>Programa de Agua y Saneamiento Básico</t>
  </si>
  <si>
    <t>Programa de Gestión de Residuos Sólidos</t>
  </si>
  <si>
    <t>Subdirección_de_Gestión_Empresarial</t>
  </si>
  <si>
    <t>Programa Cultura del Agua</t>
  </si>
  <si>
    <t>Programa de Fortalecimiento Institucional</t>
  </si>
  <si>
    <t>Programa de Modernización empresarial</t>
  </si>
  <si>
    <t>Programa Todos por el Pacífico</t>
  </si>
  <si>
    <t>Actas Comité Técnico de Proyectos</t>
  </si>
  <si>
    <t>Proyectos de Infraestructura</t>
  </si>
  <si>
    <t>Subdirección_de_Proyectos</t>
  </si>
  <si>
    <t>Grupo_de_Desarrollo_Sostenible</t>
  </si>
  <si>
    <t>Programa de Agua Subterranea</t>
  </si>
  <si>
    <t>Programa de Ahorro Uso Eficiente del Agua</t>
  </si>
  <si>
    <t>Programa de Atención de Emergencias</t>
  </si>
  <si>
    <t>Programa de Calidad del Agua</t>
  </si>
  <si>
    <t>Programa de Cambio Climatico</t>
  </si>
  <si>
    <t>Programa de Centro Urbano del Agua</t>
  </si>
  <si>
    <t xml:space="preserve">Programa de Gestión del Riesgo </t>
  </si>
  <si>
    <t>Programa de Residuos Solidos</t>
  </si>
  <si>
    <t>Programa de Saneamiento y manejo de vertimientos y cuencas hidrográficas contaminadas (SAVER)</t>
  </si>
  <si>
    <t>Subdirección_de_Asistencia_Técnica_y_Operaciones_Urbanas_Integrales</t>
  </si>
  <si>
    <t>Subdirección_de_Políticas_de_Desarrollo_Urbano_y_Territorial</t>
  </si>
  <si>
    <t>Programa de Vivienda de Interes prioritario gratuito</t>
  </si>
  <si>
    <t>Proyecto Integral desarrollo Urbano</t>
  </si>
  <si>
    <t>Proyecto macroproyecto de interes Social de primera generación</t>
  </si>
  <si>
    <t>Proyecto macroproyecto de interes Social de segunda generación</t>
  </si>
  <si>
    <t>Asistencia Técnica</t>
  </si>
  <si>
    <t>Plan de Mejoramiento Integral de Barrios</t>
  </si>
  <si>
    <t>Proyecto de Renovación Urbana</t>
  </si>
  <si>
    <t>Política Funcionamiento curadurias urbanas</t>
  </si>
  <si>
    <t>Dirección_de_Espacio_Urbano_y_Territorial</t>
  </si>
  <si>
    <t xml:space="preserve">TIPO DE PROCESO </t>
  </si>
  <si>
    <t>COMPONENTE</t>
  </si>
  <si>
    <t>CÓDIGO</t>
  </si>
  <si>
    <t>NOMBRE DEL DOCUMENTO</t>
  </si>
  <si>
    <t>TIPO DE DOCUMENTO</t>
  </si>
  <si>
    <t>VERSIÓN</t>
  </si>
  <si>
    <t>FECHA</t>
  </si>
  <si>
    <t>ESTADO DEL DOCUMENTO</t>
  </si>
  <si>
    <t>P</t>
  </si>
  <si>
    <t>L</t>
  </si>
  <si>
    <t>DD</t>
  </si>
  <si>
    <t>MM</t>
  </si>
  <si>
    <t>AAAA</t>
  </si>
  <si>
    <t>No aplica</t>
  </si>
  <si>
    <t>Vigente</t>
  </si>
  <si>
    <t>F</t>
  </si>
  <si>
    <t>Formato</t>
  </si>
  <si>
    <t>Excel, word, PDF</t>
  </si>
  <si>
    <t>Digital</t>
  </si>
  <si>
    <t>Físico-Digital</t>
  </si>
  <si>
    <t>Estado</t>
  </si>
  <si>
    <t>Por demanda</t>
  </si>
  <si>
    <t>Direccionamiento_Estratégico</t>
  </si>
  <si>
    <t>Cuenta de ID</t>
  </si>
  <si>
    <t>Proyectos</t>
  </si>
  <si>
    <t>Apoyo</t>
  </si>
  <si>
    <t>01</t>
  </si>
  <si>
    <t>14</t>
  </si>
  <si>
    <t>2.0</t>
  </si>
  <si>
    <t>7000-06</t>
  </si>
  <si>
    <t>7000-19</t>
  </si>
  <si>
    <t>7000-24</t>
  </si>
  <si>
    <t>7000-34</t>
  </si>
  <si>
    <t>7000-34.01</t>
  </si>
  <si>
    <t>7000-51</t>
  </si>
  <si>
    <t>7000-51.13</t>
  </si>
  <si>
    <t>AUL</t>
  </si>
  <si>
    <t>Atención al sector político</t>
  </si>
  <si>
    <t>Atención al usuario y atención legislativa</t>
  </si>
  <si>
    <t>Caracterización del proceso</t>
  </si>
  <si>
    <t>Caracterización</t>
  </si>
  <si>
    <t>9.0</t>
  </si>
  <si>
    <t>16</t>
  </si>
  <si>
    <t>10</t>
  </si>
  <si>
    <t>2019</t>
  </si>
  <si>
    <t xml:space="preserve">Trámite y atención de peticiones, quejas, reclamos, denuncias, sugerencias y felicitaciones </t>
  </si>
  <si>
    <t>Procedimiento</t>
  </si>
  <si>
    <t>10.0</t>
  </si>
  <si>
    <t>03</t>
  </si>
  <si>
    <t>Atención a consultas telefónicas y personalizadas</t>
  </si>
  <si>
    <t>7.0</t>
  </si>
  <si>
    <t>Atención legislativa especializada</t>
  </si>
  <si>
    <t>04</t>
  </si>
  <si>
    <t xml:space="preserve">Trámite de conceptos legislativos </t>
  </si>
  <si>
    <t>5.0</t>
  </si>
  <si>
    <t>05</t>
  </si>
  <si>
    <t xml:space="preserve">Citación para debate de control político </t>
  </si>
  <si>
    <t>06</t>
  </si>
  <si>
    <t xml:space="preserve">Coordinación de la respuesta a solicitudes de congresistas y trámite de solicitudes informales </t>
  </si>
  <si>
    <t>6.0</t>
  </si>
  <si>
    <t xml:space="preserve">Seguimiento a iniciativas legislativas , proyectos de ley y actos legislativos </t>
  </si>
  <si>
    <t>4.0</t>
  </si>
  <si>
    <t>Ficha técnica de proyectos de ley o actos legislativos</t>
  </si>
  <si>
    <t>Registro proposiciones a debate control político</t>
  </si>
  <si>
    <t>Estado de solicitudes informales</t>
  </si>
  <si>
    <t>3.0</t>
  </si>
  <si>
    <t>07</t>
  </si>
  <si>
    <t xml:space="preserve">Estado de solicitudes de información de congresistas </t>
  </si>
  <si>
    <t>09</t>
  </si>
  <si>
    <t>Agenda de citaciones y debates de proyectos de ley</t>
  </si>
  <si>
    <t>Registro Consultas Telefónicas y Personalizadas</t>
  </si>
  <si>
    <t>11</t>
  </si>
  <si>
    <t xml:space="preserve">Registro para peticiones, quejas, reclamos, denuncias, sugerencias o felicitaciones </t>
  </si>
  <si>
    <t>12</t>
  </si>
  <si>
    <t>Encuesta de Satisfacción al Usuario</t>
  </si>
  <si>
    <t>13</t>
  </si>
  <si>
    <t>Acto administrativo de desistimiento y archivo</t>
  </si>
  <si>
    <t>1.0</t>
  </si>
  <si>
    <t>26</t>
  </si>
  <si>
    <t>15</t>
  </si>
  <si>
    <t>Control revisión peticiones</t>
  </si>
  <si>
    <t>Seguimiento y control para semáforo de peticiones y/o solicitudes</t>
  </si>
  <si>
    <t>Lineamiento</t>
  </si>
  <si>
    <t>Despacho del Ministro</t>
  </si>
  <si>
    <t>CONTROL DE CAMBIOS</t>
  </si>
  <si>
    <t>FECHA DE ACTUALIZACIÓN</t>
  </si>
  <si>
    <t>ACTUALIZACIÓN REALIZADA</t>
  </si>
  <si>
    <t>ELABORÓ</t>
  </si>
  <si>
    <t>REVISÓ</t>
  </si>
  <si>
    <t>APROBÓ</t>
  </si>
  <si>
    <t>Etiquetas de fila</t>
  </si>
  <si>
    <t>Total general</t>
  </si>
  <si>
    <t>Total</t>
  </si>
  <si>
    <t>CRITICIDAD DE LOS ACTIVOS</t>
  </si>
  <si>
    <t>total</t>
  </si>
  <si>
    <t>INSTRUMENTOS DE GESTIÓN DE INFORMACIÓN PÚBLICA (REGISTRO DE ACTIVOS DE INFORMACIÓN, ESQUEMA DE PUBLICACIÓN, INFORMACIÓN CLASIFICADA Y RESERVADA) - DE ACUERDO A LEY 1712 DE 2014, DECRETO 103 DE 2015 Y RESOLUCIÓN 3564 DE 2015 DE MINTIC</t>
  </si>
  <si>
    <t>Se diligencian estas columnas solo cuando la información ha sido definida como "Clasificada o Reservada"</t>
  </si>
  <si>
    <t>TABLAS DE RETENCIÓN DOCUMENTAL (TRD)</t>
  </si>
  <si>
    <t>Nombre de la Categoria de la Información</t>
  </si>
  <si>
    <t>Descripción de la Categoría de la Información</t>
  </si>
  <si>
    <t>Medio de Conservación o Soporte</t>
  </si>
  <si>
    <t>Información Publicada (Lugar de Consulta)</t>
  </si>
  <si>
    <t>Idioma</t>
  </si>
  <si>
    <t>Fecha de Generación</t>
  </si>
  <si>
    <t>Frecuencia de Actualización</t>
  </si>
  <si>
    <t>Nombre del Responsable de la Producción (Propietario)</t>
  </si>
  <si>
    <t>Nombre del Responsable de la Información (Quien la emite)</t>
  </si>
  <si>
    <t>Desagragación Geográfica</t>
  </si>
  <si>
    <t>Nivel de Clasificación</t>
  </si>
  <si>
    <t>Objetivo Legítimo de la Excepción</t>
  </si>
  <si>
    <t>Fundamento Constitucional o Legal</t>
  </si>
  <si>
    <t>Fundamento Jurídico de la Excepción</t>
  </si>
  <si>
    <t>Excepción Total o Parcial</t>
  </si>
  <si>
    <t>Fecha de Calificación</t>
  </si>
  <si>
    <t>Plazo de la Clasificación o Reserva</t>
  </si>
  <si>
    <t>¿Está en la TRD?</t>
  </si>
  <si>
    <t>Código serie y subserie documental</t>
  </si>
  <si>
    <t>Serie y subserie documental</t>
  </si>
  <si>
    <t>Tiempo total de Retención (años)</t>
  </si>
  <si>
    <t>Disposición Final</t>
  </si>
  <si>
    <t>Tradición Documental</t>
  </si>
  <si>
    <t>Soporte</t>
  </si>
  <si>
    <t>SI</t>
  </si>
  <si>
    <t>34.03</t>
  </si>
  <si>
    <t>32</t>
  </si>
  <si>
    <t>48.03</t>
  </si>
  <si>
    <t>01.01</t>
  </si>
  <si>
    <t>01.02</t>
  </si>
  <si>
    <t>01.03</t>
  </si>
  <si>
    <t>01.04</t>
  </si>
  <si>
    <t>01.05</t>
  </si>
  <si>
    <t>01.06</t>
  </si>
  <si>
    <t>01.07</t>
  </si>
  <si>
    <t>08.01</t>
  </si>
  <si>
    <t>48.01</t>
  </si>
  <si>
    <t>48.02</t>
  </si>
  <si>
    <t>48.04</t>
  </si>
  <si>
    <t>48.05</t>
  </si>
  <si>
    <t>48.06</t>
  </si>
  <si>
    <t>48.07</t>
  </si>
  <si>
    <t>48.09</t>
  </si>
  <si>
    <t>7421</t>
  </si>
  <si>
    <t>44</t>
  </si>
  <si>
    <t>26.04</t>
  </si>
  <si>
    <t>34.01</t>
  </si>
  <si>
    <t>51.13</t>
  </si>
  <si>
    <t>23</t>
  </si>
  <si>
    <t>28</t>
  </si>
  <si>
    <t>31</t>
  </si>
  <si>
    <t>63</t>
  </si>
  <si>
    <t>65</t>
  </si>
  <si>
    <t>Oficina TIC</t>
  </si>
  <si>
    <t>El activo esta publicado en la página web</t>
  </si>
  <si>
    <t>Enlace</t>
  </si>
  <si>
    <t>PUBLICACIÓN WEB</t>
  </si>
  <si>
    <t>UNIDAD ADMINISTRATIVA</t>
  </si>
  <si>
    <t>CODIGO DE OFICINA</t>
  </si>
  <si>
    <t>SERIES Y TIPOS DOCUMENTALES</t>
  </si>
  <si>
    <t>RETENCIÓN AG-AC</t>
  </si>
  <si>
    <t>DISPOSICIÓN FINAL</t>
  </si>
  <si>
    <t>TRADICION DOCUMENTAL</t>
  </si>
  <si>
    <t>SOPORTE</t>
  </si>
  <si>
    <t>ARCHIVO GESTIÓN</t>
  </si>
  <si>
    <t>ARCHIVO CENTRAL</t>
  </si>
  <si>
    <t>CT</t>
  </si>
  <si>
    <t>E</t>
  </si>
  <si>
    <t>M/D</t>
  </si>
  <si>
    <t>S</t>
  </si>
  <si>
    <t>O</t>
  </si>
  <si>
    <t>FISICO</t>
  </si>
  <si>
    <t>DIGITAL</t>
  </si>
  <si>
    <t>ATENCION LEGISLATIVA ESPECIALIZADA</t>
  </si>
  <si>
    <t>3</t>
  </si>
  <si>
    <t>8</t>
  </si>
  <si>
    <t>M</t>
  </si>
  <si>
    <t>19</t>
  </si>
  <si>
    <t>CONTROL POLITICO</t>
  </si>
  <si>
    <t>DISCURSOS</t>
  </si>
  <si>
    <t>INFORMES</t>
  </si>
  <si>
    <t>PROYECTOS</t>
  </si>
  <si>
    <t xml:space="preserve">Grupo de Comunicaciones Estrategicas </t>
  </si>
  <si>
    <t>34</t>
  </si>
  <si>
    <r>
      <t>Informes de Gestión</t>
    </r>
    <r>
      <rPr>
        <sz val="9"/>
        <rFont val="Verdana"/>
        <family val="2"/>
      </rPr>
      <t xml:space="preserve">
</t>
    </r>
  </si>
  <si>
    <t>PUBLICACIONES</t>
  </si>
  <si>
    <t>REGISTROS</t>
  </si>
  <si>
    <t>02</t>
  </si>
  <si>
    <t>ACTAS</t>
  </si>
  <si>
    <t>02.11</t>
  </si>
  <si>
    <t>Actas del Comité de Normalización de Cartera Minvivienda y Fonvivienda</t>
  </si>
  <si>
    <t>Grupo Conceptos</t>
  </si>
  <si>
    <t xml:space="preserve">CONCEPTOS </t>
  </si>
  <si>
    <t>18</t>
  </si>
  <si>
    <t>DERECHOS DE PETICIÓN</t>
  </si>
  <si>
    <t>Grupo de Procesos judiciales</t>
  </si>
  <si>
    <t xml:space="preserve">ACCIONES CONSTITUCIONALES </t>
  </si>
  <si>
    <t xml:space="preserve">Acción de Control Inmediato de   legalidad </t>
  </si>
  <si>
    <t>Acción de Inconstitucionalidad</t>
  </si>
  <si>
    <r>
      <t>Acción de Nulidad por Inconstitucionalidad</t>
    </r>
    <r>
      <rPr>
        <sz val="9"/>
        <color indexed="8"/>
        <rFont val="Verdana"/>
        <family val="2"/>
      </rPr>
      <t xml:space="preserve">
</t>
    </r>
  </si>
  <si>
    <t>02.03</t>
  </si>
  <si>
    <t>Actas Comité de Conciliación</t>
  </si>
  <si>
    <t>08</t>
  </si>
  <si>
    <t>CONCILIACIONES JUDICIALES</t>
  </si>
  <si>
    <r>
      <t>Conciliaciones extrajudiciales</t>
    </r>
    <r>
      <rPr>
        <sz val="9"/>
        <rFont val="Verdana"/>
        <family val="2"/>
      </rPr>
      <t/>
    </r>
  </si>
  <si>
    <t>48</t>
  </si>
  <si>
    <t xml:space="preserve">PROCESOS </t>
  </si>
  <si>
    <r>
      <t xml:space="preserve">Procesos de Expropiación </t>
    </r>
    <r>
      <rPr>
        <b/>
        <sz val="9"/>
        <rFont val="Verdana"/>
        <family val="2"/>
      </rPr>
      <t xml:space="preserve">
</t>
    </r>
  </si>
  <si>
    <t xml:space="preserve">Procesos de Llamamiento de Garantías </t>
  </si>
  <si>
    <t>Oficina  de Control Interno</t>
  </si>
  <si>
    <t>7120</t>
  </si>
  <si>
    <t>02.02</t>
  </si>
  <si>
    <t>Actas de Comité de Coordinación del Sistema de Control Interno</t>
  </si>
  <si>
    <t>3401</t>
  </si>
  <si>
    <t>34.07</t>
  </si>
  <si>
    <t xml:space="preserve">Informe de Rendición de la Cuenta Fiscal </t>
  </si>
  <si>
    <t>45</t>
  </si>
  <si>
    <t xml:space="preserve">PLANES </t>
  </si>
  <si>
    <t>45.02</t>
  </si>
  <si>
    <t>45.07</t>
  </si>
  <si>
    <t>Oficina  Asesora de Planeación</t>
  </si>
  <si>
    <t>7130</t>
  </si>
  <si>
    <t>02.09</t>
  </si>
  <si>
    <t>02.15</t>
  </si>
  <si>
    <t>Actas del Comité Institucional de Desarrollo Administrativo del Sector Vivienda Ciudad y Territorio</t>
  </si>
  <si>
    <t>40</t>
  </si>
  <si>
    <t>MANUALES</t>
  </si>
  <si>
    <t>40.01</t>
  </si>
  <si>
    <t>40.03</t>
  </si>
  <si>
    <t xml:space="preserve">Manual de Procesos y Procedimientos </t>
  </si>
  <si>
    <t>59</t>
  </si>
  <si>
    <t>SISTEMA INTEGRADO DE GESTION</t>
  </si>
  <si>
    <t>ANTEPROYECTO DE PRESUPUESTO</t>
  </si>
  <si>
    <t>51</t>
  </si>
  <si>
    <t>51.02</t>
  </si>
  <si>
    <t>Proyecto de Cooperación de Abastecimiento de Agua y Saneamiento para Zonas Rurales de Colombia</t>
  </si>
  <si>
    <t>51.03</t>
  </si>
  <si>
    <t>Proyecto de Cooperación de Renovación urbana del Centro de Administración Distrital - CAD</t>
  </si>
  <si>
    <t>51.05</t>
  </si>
  <si>
    <t>51.06</t>
  </si>
  <si>
    <r>
      <t xml:space="preserve">Proyecto de Inversión de Apoyo para el Sector de Agua Potable y Saneamiento Básico </t>
    </r>
    <r>
      <rPr>
        <b/>
        <sz val="9"/>
        <rFont val="Verdana"/>
        <family val="2"/>
      </rPr>
      <t xml:space="preserve">
</t>
    </r>
  </si>
  <si>
    <t>51.07</t>
  </si>
  <si>
    <t>Proyecto de Inversión de  Asistencia Técnica para la Reforma del sector de Agua Potable en Colombia</t>
  </si>
  <si>
    <t>51.08</t>
  </si>
  <si>
    <t xml:space="preserve">Proyecto de inversión  Consolidación de la Política de Vivienda de Interés Social y Desarrollo Territorial </t>
  </si>
  <si>
    <t>51.09</t>
  </si>
  <si>
    <t>51.10</t>
  </si>
  <si>
    <t>51.11</t>
  </si>
  <si>
    <t xml:space="preserve">Proyecto de Inversión de Reducción de la Vulnerabilidad Fiscal del Estado frente a Desastres Naturales </t>
  </si>
  <si>
    <t>51.12</t>
  </si>
  <si>
    <t xml:space="preserve">Proyecto de Inversión de Vivienda de Interés Social Urbana </t>
  </si>
  <si>
    <t>02.19</t>
  </si>
  <si>
    <t xml:space="preserve">INFORMES </t>
  </si>
  <si>
    <t xml:space="preserve">Informe de Gestión </t>
  </si>
  <si>
    <t>34.05</t>
  </si>
  <si>
    <t xml:space="preserve">Informe de Seguimiento </t>
  </si>
  <si>
    <t>PLANES</t>
  </si>
  <si>
    <t>45.01</t>
  </si>
  <si>
    <r>
      <t>Plan de Acción Institucional</t>
    </r>
    <r>
      <rPr>
        <b/>
        <sz val="9"/>
        <rFont val="Verdana"/>
        <family val="2"/>
      </rPr>
      <t xml:space="preserve">
</t>
    </r>
  </si>
  <si>
    <t>45.05</t>
  </si>
  <si>
    <t>45.10</t>
  </si>
  <si>
    <r>
      <t>Plan Indicativo Sectorial</t>
    </r>
    <r>
      <rPr>
        <sz val="9"/>
        <rFont val="Verdana"/>
        <family val="2"/>
      </rPr>
      <t xml:space="preserve">
</t>
    </r>
  </si>
  <si>
    <t>46</t>
  </si>
  <si>
    <t>POLITICAS</t>
  </si>
  <si>
    <t>46.05</t>
  </si>
  <si>
    <t>Politica en Vivienda, Ciudad y Territorio</t>
  </si>
  <si>
    <t>49</t>
  </si>
  <si>
    <t>PROGRAMAS</t>
  </si>
  <si>
    <t>49.14</t>
  </si>
  <si>
    <r>
      <t>Programa de Minorias Etnicas</t>
    </r>
    <r>
      <rPr>
        <b/>
        <sz val="9"/>
        <rFont val="Verdana"/>
        <family val="2"/>
      </rPr>
      <t xml:space="preserve">
</t>
    </r>
  </si>
  <si>
    <t>49.16</t>
  </si>
  <si>
    <t>49.17</t>
  </si>
  <si>
    <r>
      <t>Programa de Reducción de la Pobreza Extrema</t>
    </r>
    <r>
      <rPr>
        <b/>
        <sz val="9"/>
        <rFont val="Verdana"/>
        <family val="2"/>
      </rPr>
      <t xml:space="preserve">
</t>
    </r>
  </si>
  <si>
    <t>60</t>
  </si>
  <si>
    <t>SISTEMA NACIONAL DE ATENCIÓN Y REPARACION INTEGRAL A LAS VICTIMAS - SNARIV</t>
  </si>
  <si>
    <t xml:space="preserve">ACTAS </t>
  </si>
  <si>
    <t>02.10</t>
  </si>
  <si>
    <t>CIRCULARES</t>
  </si>
  <si>
    <t>13.01</t>
  </si>
  <si>
    <t>2</t>
  </si>
  <si>
    <t>45.09</t>
  </si>
  <si>
    <t>46.02</t>
  </si>
  <si>
    <t xml:space="preserve">Políticas de Gestión de la Información </t>
  </si>
  <si>
    <t>46.03</t>
  </si>
  <si>
    <t xml:space="preserve">Politica de la Tecnología de la Información y Comunicación </t>
  </si>
  <si>
    <t>46.04</t>
  </si>
  <si>
    <t>Políticas de Seguridad de la Información</t>
  </si>
  <si>
    <t>Despacho del Viceministro de Vivienda</t>
  </si>
  <si>
    <t>CONCEPTOS</t>
  </si>
  <si>
    <t>14.01</t>
  </si>
  <si>
    <t>14.02</t>
  </si>
  <si>
    <t xml:space="preserve">DERECHOS DE PETICIÓN </t>
  </si>
  <si>
    <r>
      <t>Informes a Entes de Control</t>
    </r>
    <r>
      <rPr>
        <sz val="9"/>
        <rFont val="Verdana"/>
        <family val="2"/>
      </rPr>
      <t xml:space="preserve">
</t>
    </r>
  </si>
  <si>
    <t>61</t>
  </si>
  <si>
    <t>SUBSIDIOS</t>
  </si>
  <si>
    <t>61.01</t>
  </si>
  <si>
    <r>
      <t>Subsidio Vivienda Familiar Caja de Compensación Familiar</t>
    </r>
    <r>
      <rPr>
        <b/>
        <sz val="9"/>
        <rFont val="Verdana"/>
        <family val="2"/>
      </rPr>
      <t xml:space="preserve">
</t>
    </r>
  </si>
  <si>
    <t>61.02</t>
  </si>
  <si>
    <t>Subsidio Vivenda Interes Social</t>
  </si>
  <si>
    <t>61.03</t>
  </si>
  <si>
    <t>Subsidio Fondo Nacional de Ahorro</t>
  </si>
  <si>
    <t>02.13</t>
  </si>
  <si>
    <t>Actas Comité Fiduciario</t>
  </si>
  <si>
    <t>45.12</t>
  </si>
  <si>
    <t>46.08</t>
  </si>
  <si>
    <r>
      <t xml:space="preserve">Política Habitacional </t>
    </r>
    <r>
      <rPr>
        <sz val="9"/>
        <color indexed="8"/>
        <rFont val="Verdana"/>
        <family val="2"/>
      </rPr>
      <t xml:space="preserve">  </t>
    </r>
  </si>
  <si>
    <r>
      <t>Proyectos de Ley</t>
    </r>
    <r>
      <rPr>
        <b/>
        <sz val="9"/>
        <rFont val="Verdana"/>
        <family val="2"/>
      </rPr>
      <t xml:space="preserve">
</t>
    </r>
  </si>
  <si>
    <t>Grupo Titulación y Saneamiento Predial</t>
  </si>
  <si>
    <t>ENAJENACIÓN</t>
  </si>
  <si>
    <t>26.01</t>
  </si>
  <si>
    <t>5</t>
  </si>
  <si>
    <t>26.02</t>
  </si>
  <si>
    <t>26.03</t>
  </si>
  <si>
    <t>ESCRITURACIÓN</t>
  </si>
  <si>
    <t>GRAVAMENES</t>
  </si>
  <si>
    <t>TITULACIÓN</t>
  </si>
  <si>
    <t>ZONAS DE CESIÓN</t>
  </si>
  <si>
    <t xml:space="preserve">Subdirección de Subsidio Familiar de Vivienda </t>
  </si>
  <si>
    <t>ASIGNACIÓN DE SUBSIDIO VIS</t>
  </si>
  <si>
    <t>AUDITORIAS</t>
  </si>
  <si>
    <t>Auditoria Asignación de Recursos</t>
  </si>
  <si>
    <t xml:space="preserve">BOLSAS DE RECURSOS </t>
  </si>
  <si>
    <t>Bolsa de Atentados Terroristas</t>
  </si>
  <si>
    <t>Bolsa Esfuerzo Territorial Nacional</t>
  </si>
  <si>
    <t>Bolsa Recuperadores de residuos solidos</t>
  </si>
  <si>
    <t>41</t>
  </si>
  <si>
    <t xml:space="preserve">MOVILIZACIONES   </t>
  </si>
  <si>
    <t>41.01</t>
  </si>
  <si>
    <t>Movilización de recursos</t>
  </si>
  <si>
    <t>41.02</t>
  </si>
  <si>
    <t>Movilización de recursos 20%</t>
  </si>
  <si>
    <t>57</t>
  </si>
  <si>
    <t>SISTEMAS DE INFORMACIÓN</t>
  </si>
  <si>
    <t>57.01</t>
  </si>
  <si>
    <t>Sistema de información afiliados y beneficiarios de las cajas de compensación familiar</t>
  </si>
  <si>
    <t>4</t>
  </si>
  <si>
    <t>57.02</t>
  </si>
  <si>
    <t>Sistema de Informacion Predial, Catastro e IGAC</t>
  </si>
  <si>
    <t>7222-13</t>
  </si>
  <si>
    <t>7222-13.01</t>
  </si>
  <si>
    <t>7222-23</t>
  </si>
  <si>
    <t>7222-34</t>
  </si>
  <si>
    <t>7222-34.01</t>
  </si>
  <si>
    <t>7222-34.03</t>
  </si>
  <si>
    <t>7222-51</t>
  </si>
  <si>
    <t>7222-51.16</t>
  </si>
  <si>
    <t>Proyecto Fenomeno de la Niña</t>
  </si>
  <si>
    <t>7222-51.20</t>
  </si>
  <si>
    <r>
      <t>Proyecto Promoción de oferta y demada de desplazados</t>
    </r>
    <r>
      <rPr>
        <b/>
        <sz val="9"/>
        <rFont val="Verdana"/>
        <family val="2"/>
      </rPr>
      <t xml:space="preserve">
</t>
    </r>
  </si>
  <si>
    <t>7222-51.22</t>
  </si>
  <si>
    <t>7222-51.23</t>
  </si>
  <si>
    <r>
      <t>Proyecto Vivienda Prioritaria</t>
    </r>
    <r>
      <rPr>
        <b/>
        <sz val="9"/>
        <rFont val="Verdana"/>
        <family val="2"/>
      </rPr>
      <t xml:space="preserve">
</t>
    </r>
  </si>
  <si>
    <t>7222-51.24</t>
  </si>
  <si>
    <r>
      <t>Proyecto Vivienda Saludable</t>
    </r>
    <r>
      <rPr>
        <b/>
        <sz val="9"/>
        <rFont val="Verdana"/>
        <family val="2"/>
      </rPr>
      <t xml:space="preserve">
</t>
    </r>
  </si>
  <si>
    <t>7222-53</t>
  </si>
  <si>
    <t>7222-53.01</t>
  </si>
  <si>
    <t>45.06</t>
  </si>
  <si>
    <t>49.20</t>
  </si>
  <si>
    <t>Programa de Vivienda de Interes prioritario gratituto</t>
  </si>
  <si>
    <t>51.17</t>
  </si>
  <si>
    <t>Proyecto integral desarrollo Urbano</t>
  </si>
  <si>
    <t>51.18</t>
  </si>
  <si>
    <t>51.19</t>
  </si>
  <si>
    <r>
      <t>Proyecto macroproyecto de interes Social de segunda generación</t>
    </r>
    <r>
      <rPr>
        <b/>
        <sz val="9"/>
        <rFont val="Verdana"/>
        <family val="2"/>
      </rPr>
      <t xml:space="preserve">
</t>
    </r>
  </si>
  <si>
    <t>Subdirección de políticas de desarrollo Urbano y Territorial</t>
  </si>
  <si>
    <t>Politica funcionamiento curadurias urbanas</t>
  </si>
  <si>
    <t>7232-05</t>
  </si>
  <si>
    <t>ASISTENCIA TÉCNICA</t>
  </si>
  <si>
    <t>7232-34</t>
  </si>
  <si>
    <t>7232-34.03</t>
  </si>
  <si>
    <t>7232-45</t>
  </si>
  <si>
    <t>7232-45.07</t>
  </si>
  <si>
    <t>7232-51</t>
  </si>
  <si>
    <t>7232-51.15</t>
  </si>
  <si>
    <t>Circulares informativas</t>
  </si>
  <si>
    <t>Grupo Interno Política Sectorial</t>
  </si>
  <si>
    <t xml:space="preserve">Politica en Agua y Saneamiento Básico </t>
  </si>
  <si>
    <t>REGLAMENTOS</t>
  </si>
  <si>
    <t>Reglamento Regulación de Agua  
Potable y Saneamiento Básico - RAS</t>
  </si>
  <si>
    <t>Grupo del Monitoreo del SGP de Agua Potable y Saneamiento Básico</t>
  </si>
  <si>
    <t>49.10</t>
  </si>
  <si>
    <r>
      <t>Proyectos de Ley</t>
    </r>
    <r>
      <rPr>
        <b/>
        <sz val="9"/>
        <rFont val="Ver"/>
      </rPr>
      <t xml:space="preserve">
</t>
    </r>
  </si>
  <si>
    <t>51.14</t>
  </si>
  <si>
    <t>SISTEMAS GENERAL DE PARTICIPACIÓN DE AGUA POTABLE Y SANEAMIENTO BÁSICO</t>
  </si>
  <si>
    <t xml:space="preserve"> Grupo Interno de Desarrollo Sostenible</t>
  </si>
  <si>
    <t>Programa de Ahorro  Uso eficiente del Agua</t>
  </si>
  <si>
    <t>Programa de Cambio Climático</t>
  </si>
  <si>
    <t>Programa de Gestión del Riesgo</t>
  </si>
  <si>
    <t>6</t>
  </si>
  <si>
    <t>Programa Conexiones Intradomiciliarios Acueducto y Alcantarillado</t>
  </si>
  <si>
    <t xml:space="preserve">Subdirección de Gestión Empresarial </t>
  </si>
  <si>
    <t>49.02</t>
  </si>
  <si>
    <t>49.12</t>
  </si>
  <si>
    <t>49.15</t>
  </si>
  <si>
    <t>Programa de Modernización Empresarial</t>
  </si>
  <si>
    <t>49.22</t>
  </si>
  <si>
    <t>02.17</t>
  </si>
  <si>
    <t xml:space="preserve">Grupo Interno de Evaluacion de Proyectos </t>
  </si>
  <si>
    <t>Proyectos de Agua potable y Saneamiento Basico</t>
  </si>
  <si>
    <t>Secretaría General</t>
  </si>
  <si>
    <t>02.16</t>
  </si>
  <si>
    <t>Actas de Comité Secretaría General</t>
  </si>
  <si>
    <t>34.06</t>
  </si>
  <si>
    <t>34.08</t>
  </si>
  <si>
    <t>37</t>
  </si>
  <si>
    <t>LIBROS RADICADORES</t>
  </si>
  <si>
    <t>37.02</t>
  </si>
  <si>
    <t>56</t>
  </si>
  <si>
    <t>RESOLUCIONES</t>
  </si>
  <si>
    <t>02.01</t>
  </si>
  <si>
    <t>20</t>
  </si>
  <si>
    <t>02.05</t>
  </si>
  <si>
    <t xml:space="preserve">Actas Comité de Convivencia </t>
  </si>
  <si>
    <t>02.08</t>
  </si>
  <si>
    <t>Actas Comité de Estímulos e Incentivos</t>
  </si>
  <si>
    <t>CERTIFICACIONES</t>
  </si>
  <si>
    <t>12.02</t>
  </si>
  <si>
    <t>12.03</t>
  </si>
  <si>
    <t>CONVOCATORIAS</t>
  </si>
  <si>
    <t>20.01</t>
  </si>
  <si>
    <t>30</t>
  </si>
  <si>
    <t>EVALUACION DE DESEMPEÑO</t>
  </si>
  <si>
    <t>HISTORIAS LABORALES</t>
  </si>
  <si>
    <t>80</t>
  </si>
  <si>
    <t>37.01</t>
  </si>
  <si>
    <t>Libro radicador de Actas de Posesión</t>
  </si>
  <si>
    <t>40.02</t>
  </si>
  <si>
    <t>Manual de funciones</t>
  </si>
  <si>
    <t>42</t>
  </si>
  <si>
    <t>NÓMINAS</t>
  </si>
  <si>
    <t>42.01</t>
  </si>
  <si>
    <t>42.02</t>
  </si>
  <si>
    <t>Nómina INURBE</t>
  </si>
  <si>
    <t>45.03</t>
  </si>
  <si>
    <t xml:space="preserve">  Plan de Salud Ocupacional</t>
  </si>
  <si>
    <t>49.21</t>
  </si>
  <si>
    <t>Programa Sistema Integrado de Seguridad Social y Salud en el trabajo - SG-SST</t>
  </si>
  <si>
    <t>02.12</t>
  </si>
  <si>
    <t>PROCESOS</t>
  </si>
  <si>
    <t>02.07</t>
  </si>
  <si>
    <t>Actas Comité de Ejecución Presupuestal</t>
  </si>
  <si>
    <t>02.14</t>
  </si>
  <si>
    <t>Informe Financiero</t>
  </si>
  <si>
    <t>25</t>
  </si>
  <si>
    <t>EJECUCIÓN PRESUPUESTAL</t>
  </si>
  <si>
    <t>BOLETINES DIARIOS</t>
  </si>
  <si>
    <t>12.01</t>
  </si>
  <si>
    <t>Certificado de Ingresos y Retenciones</t>
  </si>
  <si>
    <t>22</t>
  </si>
  <si>
    <t>CUENTAS POR PAGAR</t>
  </si>
  <si>
    <t>43</t>
  </si>
  <si>
    <r>
      <t xml:space="preserve">PAGOS
  </t>
    </r>
    <r>
      <rPr>
        <sz val="10"/>
        <rFont val="Arial"/>
        <family val="2"/>
      </rPr>
      <t/>
    </r>
  </si>
  <si>
    <t>43.01</t>
  </si>
  <si>
    <t>Pagos Impuestos</t>
  </si>
  <si>
    <t>43.02</t>
  </si>
  <si>
    <t>Pago Impuesto RETEICA</t>
  </si>
  <si>
    <t>43.03</t>
  </si>
  <si>
    <t>Pago Impuesto RETEFUENTE</t>
  </si>
  <si>
    <t>55</t>
  </si>
  <si>
    <t>REINTEGRO DE RECURSOS</t>
  </si>
  <si>
    <t>29</t>
  </si>
  <si>
    <t>ESTADOS FINANCIEROS</t>
  </si>
  <si>
    <t>36</t>
  </si>
  <si>
    <t>LIBROS CONTABLES</t>
  </si>
  <si>
    <t>36.01</t>
  </si>
  <si>
    <t>36.02</t>
  </si>
  <si>
    <t>36.03</t>
  </si>
  <si>
    <t>Libro de Saldos y Movimientos</t>
  </si>
  <si>
    <t xml:space="preserve"> Grupo Atención a Usuarios y Archivo</t>
  </si>
  <si>
    <t>02.06</t>
  </si>
  <si>
    <t>02.18</t>
  </si>
  <si>
    <t>Acta de Eliminación Documental</t>
  </si>
  <si>
    <t>17</t>
  </si>
  <si>
    <t>CONSECUTIVO COMUNICACIONES OFICIALES</t>
  </si>
  <si>
    <t>17.01</t>
  </si>
  <si>
    <t>17.02</t>
  </si>
  <si>
    <t>27</t>
  </si>
  <si>
    <t>ENCUESTAS DE PERCEPCIÓN</t>
  </si>
  <si>
    <t>35</t>
  </si>
  <si>
    <t>INVENTARIOS</t>
  </si>
  <si>
    <t>35.01</t>
  </si>
  <si>
    <t>PETICIONES, QUEJAS Y RECLAMOS</t>
  </si>
  <si>
    <t>50</t>
  </si>
  <si>
    <t>PROGRAMA DE GESTIÓN DOCUMENTAL</t>
  </si>
  <si>
    <t>62</t>
  </si>
  <si>
    <t>TABLA DE RETENCIÓN DOCUMENTAL</t>
  </si>
  <si>
    <t>64</t>
  </si>
  <si>
    <t>TRANSFERENCIAS DOCUMENTALES</t>
  </si>
  <si>
    <t>64.01</t>
  </si>
  <si>
    <t>64.02</t>
  </si>
  <si>
    <t>02.04</t>
  </si>
  <si>
    <t>CONTRATOS</t>
  </si>
  <si>
    <t>16.01</t>
  </si>
  <si>
    <t>Contrato de Comodato</t>
  </si>
  <si>
    <t>16.02</t>
  </si>
  <si>
    <t>Contrato de Compraventa</t>
  </si>
  <si>
    <t>16.03</t>
  </si>
  <si>
    <t>Contrato de Consultoria</t>
  </si>
  <si>
    <t>16.04</t>
  </si>
  <si>
    <r>
      <t>Contrato Interadministrativo</t>
    </r>
    <r>
      <rPr>
        <b/>
        <sz val="10"/>
        <rFont val="Arial"/>
        <family val="2"/>
      </rPr>
      <t xml:space="preserve">  </t>
    </r>
  </si>
  <si>
    <t>16.05</t>
  </si>
  <si>
    <t>Contrato de Obra</t>
  </si>
  <si>
    <t>16.06</t>
  </si>
  <si>
    <t>Contrato de Prestación de Servicios</t>
  </si>
  <si>
    <t>16.07</t>
  </si>
  <si>
    <t>Contrato de Prestación de Servicios por     
Convocatoria</t>
  </si>
  <si>
    <t>16.08</t>
  </si>
  <si>
    <t>Contrato de Suministro</t>
  </si>
  <si>
    <t>21</t>
  </si>
  <si>
    <t>CONVENIOS</t>
  </si>
  <si>
    <t>21.01</t>
  </si>
  <si>
    <t>21.02</t>
  </si>
  <si>
    <t>38</t>
  </si>
  <si>
    <t>LICENCIAS DE SOFTWARE</t>
  </si>
  <si>
    <t>39</t>
  </si>
  <si>
    <t>MANTENIMIENTO Y SOPORTE TÉCNICO</t>
  </si>
  <si>
    <t>POLÍTICAS</t>
  </si>
  <si>
    <t>46.01</t>
  </si>
  <si>
    <t>51.21</t>
  </si>
  <si>
    <t>BAJAS DE ALMACEN</t>
  </si>
  <si>
    <t>CONSECUTIVOS DE ALMACEN</t>
  </si>
  <si>
    <t>18.01</t>
  </si>
  <si>
    <t>18.02</t>
  </si>
  <si>
    <t>33</t>
  </si>
  <si>
    <t>HISTORIA DE VEHICULOS</t>
  </si>
  <si>
    <t>34.02</t>
  </si>
  <si>
    <t>Informes de Austeridad</t>
  </si>
  <si>
    <t>35.02</t>
  </si>
  <si>
    <t>35.03</t>
  </si>
  <si>
    <t>Inventario General de Bienes</t>
  </si>
  <si>
    <t>45.04</t>
  </si>
  <si>
    <t>47</t>
  </si>
  <si>
    <t>POLIZAS</t>
  </si>
  <si>
    <t>47.01</t>
  </si>
  <si>
    <t xml:space="preserve"> Póliza de Automovil</t>
  </si>
  <si>
    <t>47.02</t>
  </si>
  <si>
    <t xml:space="preserve"> Póliza de Manejo global</t>
  </si>
  <si>
    <t>47.03</t>
  </si>
  <si>
    <t xml:space="preserve"> Póliza de Responsabilidad Servidores Públicos</t>
  </si>
  <si>
    <t>47.04</t>
  </si>
  <si>
    <t xml:space="preserve"> Póliza de Responsabilidad Civil  
 Extracontractual</t>
  </si>
  <si>
    <t>47.05</t>
  </si>
  <si>
    <t>Póliza Todo riesgo y daños materiales</t>
  </si>
  <si>
    <t>Fondo Nacional de Vivienda - FONVIVIENDA</t>
  </si>
  <si>
    <t>7112-01</t>
  </si>
  <si>
    <t>7112-01.01</t>
  </si>
  <si>
    <r>
      <t xml:space="preserve">Acción de Control Inmediato de legalidad </t>
    </r>
    <r>
      <rPr>
        <sz val="9"/>
        <color indexed="8"/>
        <rFont val="Arial"/>
        <family val="2"/>
      </rPr>
      <t xml:space="preserve">
</t>
    </r>
  </si>
  <si>
    <t>7112-01.02</t>
  </si>
  <si>
    <t>7112-01.03</t>
  </si>
  <si>
    <t>7112-01.04</t>
  </si>
  <si>
    <t>7112-01.05</t>
  </si>
  <si>
    <r>
      <t>Acción de Nulidad por Inconstitucionalidad</t>
    </r>
    <r>
      <rPr>
        <sz val="9"/>
        <color indexed="8"/>
        <rFont val="Arial"/>
        <family val="2"/>
      </rPr>
      <t xml:space="preserve">
</t>
    </r>
  </si>
  <si>
    <t>7112-01.06</t>
  </si>
  <si>
    <t>7112-01.07</t>
  </si>
  <si>
    <t>7112-02</t>
  </si>
  <si>
    <t>7112-02.01</t>
  </si>
  <si>
    <t>ACUERDOS</t>
  </si>
  <si>
    <t>03.01</t>
  </si>
  <si>
    <t>7411-04</t>
  </si>
  <si>
    <t>7412-05</t>
  </si>
  <si>
    <t>06.01</t>
  </si>
  <si>
    <r>
      <t xml:space="preserve">Circulares Informativas
</t>
    </r>
    <r>
      <rPr>
        <sz val="9"/>
        <rFont val="Arial"/>
        <family val="2"/>
      </rPr>
      <t>Circular</t>
    </r>
  </si>
  <si>
    <t>06.02</t>
  </si>
  <si>
    <t>10.01</t>
  </si>
  <si>
    <t>10.02</t>
  </si>
  <si>
    <t>7410-10.03</t>
  </si>
  <si>
    <t>7112-07</t>
  </si>
  <si>
    <t>7112-07.01</t>
  </si>
  <si>
    <r>
      <t>Conciliaciones extrajudiciales</t>
    </r>
    <r>
      <rPr>
        <sz val="9"/>
        <rFont val="Arial"/>
        <family val="2"/>
      </rPr>
      <t/>
    </r>
  </si>
  <si>
    <t>7411-08</t>
  </si>
  <si>
    <t>7413-09</t>
  </si>
  <si>
    <t>7112-11</t>
  </si>
  <si>
    <t>7112-11.01</t>
  </si>
  <si>
    <t>7112-11.02</t>
  </si>
  <si>
    <r>
      <t xml:space="preserve">Procesos de Expropiación </t>
    </r>
    <r>
      <rPr>
        <sz val="9"/>
        <rFont val="Arial"/>
        <family val="2"/>
      </rPr>
      <t/>
    </r>
  </si>
  <si>
    <t>7112-11.03</t>
  </si>
  <si>
    <t xml:space="preserve">Procesos de Llamamiento de Garantía  </t>
  </si>
  <si>
    <t>7112-11.04</t>
  </si>
  <si>
    <t>7112-11.05</t>
  </si>
  <si>
    <t>7112-11.06</t>
  </si>
  <si>
    <r>
      <t>Procesos Laborales Ordinarios</t>
    </r>
    <r>
      <rPr>
        <b/>
        <sz val="9"/>
        <rFont val="Arial"/>
        <family val="2"/>
      </rPr>
      <t xml:space="preserve">
</t>
    </r>
  </si>
  <si>
    <t>7112-11.08</t>
  </si>
  <si>
    <t xml:space="preserve">Programa de Vivienda de Interes prioritario </t>
  </si>
  <si>
    <t xml:space="preserve">Proyecto macroproyecto de Vivienda de interes Social </t>
  </si>
  <si>
    <t>13.07</t>
  </si>
  <si>
    <t>(en blanco)</t>
  </si>
  <si>
    <t>Nacional</t>
  </si>
  <si>
    <t>Municipal</t>
  </si>
  <si>
    <t xml:space="preserve">PROCESO </t>
  </si>
  <si>
    <t>LIDER</t>
  </si>
  <si>
    <t>Líder 1</t>
  </si>
  <si>
    <t>Líder 2</t>
  </si>
  <si>
    <t>Líder 3</t>
  </si>
  <si>
    <t>Líder 4</t>
  </si>
  <si>
    <t>Líder 5</t>
  </si>
  <si>
    <t>Líder 6</t>
  </si>
  <si>
    <t>Líder 7</t>
  </si>
  <si>
    <t>Líder 8</t>
  </si>
  <si>
    <t>Líder 9</t>
  </si>
  <si>
    <t>Líder 10</t>
  </si>
  <si>
    <t>Líder 11</t>
  </si>
  <si>
    <t>Líder 12</t>
  </si>
  <si>
    <t>Líder 13</t>
  </si>
  <si>
    <t>Líder 14</t>
  </si>
  <si>
    <t>Líder 15</t>
  </si>
  <si>
    <t>Líder 16</t>
  </si>
  <si>
    <t>Líder 17</t>
  </si>
  <si>
    <t>Líder 18</t>
  </si>
  <si>
    <t>Líder 19</t>
  </si>
  <si>
    <t>NO</t>
  </si>
  <si>
    <t>ACTIVOS DEL PROCESO:</t>
  </si>
  <si>
    <t>Propietario del Activo</t>
  </si>
  <si>
    <t>CLASIFICACIÓN DEL ACTIVO</t>
  </si>
  <si>
    <t>VALORACIÓN DEL ACTIVO</t>
  </si>
  <si>
    <r>
      <t xml:space="preserve">FORMATO: </t>
    </r>
    <r>
      <rPr>
        <sz val="11"/>
        <rFont val="Arial"/>
        <family val="2"/>
      </rPr>
      <t>LEVANTAMIENTO DE ACTIVOS DE INFORMACIÓN</t>
    </r>
    <r>
      <rPr>
        <b/>
        <sz val="11"/>
        <rFont val="Arial"/>
        <family val="2"/>
      </rPr>
      <t xml:space="preserve">
PROCESO: </t>
    </r>
    <r>
      <rPr>
        <sz val="11"/>
        <rFont val="Arial"/>
        <family val="2"/>
      </rPr>
      <t>GESTIÓN DE TECNOLOGÍAS DE LA INFORMACIÓN Y LAS COMUNICACIONES</t>
    </r>
  </si>
  <si>
    <r>
      <t xml:space="preserve">FECHA: </t>
    </r>
    <r>
      <rPr>
        <sz val="11"/>
        <rFont val="Arial"/>
        <family val="2"/>
      </rPr>
      <t>04/12/2020</t>
    </r>
  </si>
  <si>
    <r>
      <t xml:space="preserve">CÓDIGO: </t>
    </r>
    <r>
      <rPr>
        <sz val="11"/>
        <rFont val="Arial"/>
        <family val="2"/>
      </rPr>
      <t>GTI-F-04</t>
    </r>
  </si>
  <si>
    <t>Áreas Ministerio</t>
  </si>
  <si>
    <t>IDENTIFICACIÓN DEL ACTIVO</t>
  </si>
  <si>
    <t>Desagregación Geográfica</t>
  </si>
  <si>
    <t>Área / Dependencia
Responsable de la Producción de la Información</t>
  </si>
  <si>
    <t>Activo de información asociado</t>
  </si>
  <si>
    <t>Derechos de Acceso al activo de información</t>
  </si>
  <si>
    <t>Código TRD</t>
  </si>
  <si>
    <r>
      <t xml:space="preserve">VERSIÓN: </t>
    </r>
    <r>
      <rPr>
        <sz val="11"/>
        <rFont val="Arial"/>
        <family val="2"/>
      </rPr>
      <t>4.0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</si>
</sst>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53">
    <font>
      <sz val="11"/>
      <color theme="1"/>
      <name val="Calibri"/>
      <family val="2"/>
      <scheme val="minor"/>
    </font>
    <font>
      <sz val="9"/>
      <color indexed="81"/>
      <name val="Tahoma"/>
      <family val="2"/>
    </font>
    <font>
      <b/>
      <sz val="11"/>
      <color theme="1"/>
      <name val="Calibri"/>
      <family val="2"/>
      <scheme val="minor"/>
    </font>
    <font>
      <sz val="11"/>
      <color indexed="81"/>
      <name val="Tahoma"/>
      <family val="2"/>
    </font>
    <font>
      <sz val="10"/>
      <name val="Arial"/>
      <family val="2"/>
    </font>
    <font>
      <b/>
      <sz val="11"/>
      <color indexed="81"/>
      <name val="Tahoma"/>
      <family val="2"/>
    </font>
    <font>
      <b/>
      <sz val="9"/>
      <color indexed="81"/>
      <name val="Tahoma"/>
      <family val="2"/>
    </font>
    <font>
      <sz val="11"/>
      <color theme="1"/>
      <name val="Gill Sans MT"/>
      <family val="2"/>
    </font>
    <font>
      <b/>
      <sz val="11"/>
      <color theme="1"/>
      <name val="Gill Sans MT"/>
      <family val="2"/>
    </font>
    <font>
      <sz val="10"/>
      <color theme="1"/>
      <name val="Gill Sans MT"/>
      <family val="2"/>
    </font>
    <font>
      <b/>
      <sz val="10"/>
      <color theme="1"/>
      <name val="Gill Sans MT"/>
      <family val="2"/>
    </font>
    <font>
      <sz val="11"/>
      <color rgb="FF000000"/>
      <name val="Gill Sans MT"/>
      <family val="2"/>
    </font>
    <font>
      <sz val="10"/>
      <name val="Gill Sans MT"/>
      <family val="2"/>
    </font>
    <font>
      <b/>
      <sz val="10"/>
      <color theme="1"/>
      <name val="Calibri"/>
      <family val="2"/>
      <scheme val="minor"/>
    </font>
    <font>
      <sz val="10"/>
      <color theme="1"/>
      <name val="Calibri"/>
      <family val="2"/>
      <scheme val="minor"/>
    </font>
    <font>
      <b/>
      <sz val="11"/>
      <color rgb="FF000000"/>
      <name val="Gill Sans MT"/>
      <family val="2"/>
    </font>
    <font>
      <sz val="11"/>
      <name val="Gill Sans MT"/>
      <family val="2"/>
    </font>
    <font>
      <sz val="10"/>
      <color indexed="81"/>
      <name val="Tahoma"/>
      <family val="2"/>
    </font>
    <font>
      <b/>
      <sz val="10"/>
      <color indexed="81"/>
      <name val="Tahoma"/>
      <family val="2"/>
    </font>
    <font>
      <b/>
      <u/>
      <sz val="10"/>
      <color indexed="81"/>
      <name val="Tahoma"/>
      <family val="2"/>
    </font>
    <font>
      <u/>
      <sz val="10"/>
      <color theme="10"/>
      <name val="Arial"/>
      <family val="2"/>
    </font>
    <font>
      <b/>
      <sz val="11"/>
      <name val="Gill Sans MT"/>
      <family val="2"/>
    </font>
    <font>
      <u/>
      <sz val="11"/>
      <name val="Gill Sans MT"/>
      <family val="2"/>
    </font>
    <font>
      <b/>
      <sz val="9"/>
      <name val="Verdana"/>
      <family val="2"/>
    </font>
    <font>
      <sz val="9"/>
      <name val="Verdana"/>
      <family val="2"/>
    </font>
    <font>
      <sz val="10"/>
      <color theme="1" tint="4.9989318521683403E-2"/>
      <name val="Arial"/>
      <family val="2"/>
    </font>
    <font>
      <b/>
      <sz val="12"/>
      <name val="Arial"/>
      <family val="2"/>
    </font>
    <font>
      <b/>
      <sz val="12"/>
      <color indexed="8"/>
      <name val="Arial"/>
      <family val="2"/>
    </font>
    <font>
      <sz val="14"/>
      <name val="Arial"/>
      <family val="2"/>
    </font>
    <font>
      <b/>
      <sz val="14"/>
      <name val="Arial"/>
      <family val="2"/>
    </font>
    <font>
      <sz val="11"/>
      <color theme="1" tint="4.9989318521683403E-2"/>
      <name val="Arial"/>
      <family val="2"/>
    </font>
    <font>
      <b/>
      <sz val="12"/>
      <color theme="1"/>
      <name val="Arial"/>
      <family val="2"/>
    </font>
    <font>
      <b/>
      <sz val="12"/>
      <color theme="1"/>
      <name val="Calibri"/>
      <family val="2"/>
      <scheme val="minor"/>
    </font>
    <font>
      <b/>
      <sz val="8"/>
      <name val="Verdana"/>
      <family val="2"/>
    </font>
    <font>
      <sz val="8"/>
      <color theme="1"/>
      <name val="Verdana"/>
      <family val="2"/>
    </font>
    <font>
      <sz val="9"/>
      <color indexed="8"/>
      <name val="Verdana"/>
      <family val="2"/>
    </font>
    <font>
      <b/>
      <sz val="9"/>
      <name val="Ver"/>
    </font>
    <font>
      <b/>
      <sz val="10"/>
      <name val="Arial"/>
      <family val="2"/>
    </font>
    <font>
      <sz val="9"/>
      <color indexed="8"/>
      <name val="Arial"/>
      <family val="2"/>
    </font>
    <font>
      <sz val="9"/>
      <name val="Arial"/>
      <family val="2"/>
    </font>
    <font>
      <b/>
      <sz val="9"/>
      <name val="Arial"/>
      <family val="2"/>
    </font>
    <font>
      <sz val="10"/>
      <color rgb="FF5C1E55"/>
      <name val="Arial"/>
      <family val="2"/>
    </font>
    <font>
      <b/>
      <sz val="11"/>
      <color theme="1"/>
      <name val="Arial"/>
      <family val="2"/>
    </font>
    <font>
      <b/>
      <sz val="14"/>
      <color theme="1"/>
      <name val="Arial"/>
      <family val="2"/>
    </font>
    <font>
      <sz val="14"/>
      <color theme="1"/>
      <name val="Arial"/>
      <family val="2"/>
    </font>
    <font>
      <b/>
      <sz val="11"/>
      <color theme="0"/>
      <name val="Arial"/>
      <family val="2"/>
    </font>
    <font>
      <sz val="13"/>
      <color theme="2" tint="-0.89999084444715716"/>
      <name val="Arial"/>
      <family val="2"/>
    </font>
    <font>
      <sz val="11"/>
      <color theme="0"/>
      <name val="Arial"/>
      <family val="2"/>
    </font>
    <font>
      <sz val="11"/>
      <color theme="2" tint="-0.89999084444715716"/>
      <name val="Arial"/>
      <family val="2"/>
    </font>
    <font>
      <b/>
      <sz val="11"/>
      <color theme="2" tint="-0.89999084444715716"/>
      <name val="Arial"/>
      <family val="2"/>
    </font>
    <font>
      <sz val="11"/>
      <color theme="1"/>
      <name val="Arial"/>
      <family val="2"/>
    </font>
    <font>
      <sz val="11"/>
      <name val="Arial"/>
      <family val="2"/>
    </font>
    <font>
      <b/>
      <sz val="11"/>
      <name val="Arial"/>
      <family val="2"/>
    </font>
  </fonts>
  <fills count="2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rgb="FFC1EFFF"/>
        <bgColor indexed="64"/>
      </patternFill>
    </fill>
    <fill>
      <patternFill patternType="solid">
        <fgColor theme="6" tint="0.39997558519241921"/>
        <bgColor indexed="64"/>
      </patternFill>
    </fill>
    <fill>
      <patternFill patternType="solid">
        <fgColor rgb="FFD2ECB6"/>
        <bgColor indexed="64"/>
      </patternFill>
    </fill>
    <fill>
      <patternFill patternType="solid">
        <fgColor rgb="FFEBC8C7"/>
        <bgColor indexed="64"/>
      </patternFill>
    </fill>
    <fill>
      <patternFill patternType="solid">
        <fgColor rgb="FFD3CAE0"/>
        <bgColor indexed="64"/>
      </patternFill>
    </fill>
    <fill>
      <patternFill patternType="solid">
        <fgColor rgb="FFFFFF00"/>
        <bgColor indexed="64"/>
      </patternFill>
    </fill>
    <fill>
      <patternFill patternType="solid">
        <fgColor rgb="FFFF0000"/>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9"/>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4"/>
        <bgColor indexed="64"/>
      </patternFill>
    </fill>
    <fill>
      <patternFill patternType="solid">
        <fgColor theme="5" tint="0.39997558519241921"/>
        <bgColor indexed="64"/>
      </patternFill>
    </fill>
    <fill>
      <patternFill patternType="solid">
        <fgColor theme="7" tint="-0.249977111117893"/>
        <bgColor theme="1"/>
      </patternFill>
    </fill>
    <fill>
      <patternFill patternType="solid">
        <fgColor theme="7" tint="0.39997558519241921"/>
        <bgColor theme="1"/>
      </patternFill>
    </fill>
    <fill>
      <patternFill patternType="solid">
        <fgColor theme="6" tint="0.79998168889431442"/>
        <bgColor indexed="64"/>
      </patternFill>
    </fill>
    <fill>
      <patternFill patternType="solid">
        <fgColor theme="3" tint="0.39997558519241921"/>
        <bgColor indexed="64"/>
      </patternFill>
    </fill>
    <fill>
      <patternFill patternType="solid">
        <fgColor indexed="22"/>
        <bgColor indexed="64"/>
      </patternFill>
    </fill>
    <fill>
      <patternFill patternType="solid">
        <fgColor theme="9" tint="0.399975585192419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medium">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xf numFmtId="0" fontId="4" fillId="0" borderId="0"/>
    <xf numFmtId="0" fontId="20" fillId="0" borderId="0" applyNumberFormat="0" applyFill="0" applyBorder="0" applyAlignment="0" applyProtection="0"/>
  </cellStyleXfs>
  <cellXfs count="289">
    <xf numFmtId="0" fontId="0" fillId="0" borderId="0" xfId="0"/>
    <xf numFmtId="0" fontId="7" fillId="0" borderId="0" xfId="0" applyFont="1"/>
    <xf numFmtId="0" fontId="4" fillId="5" borderId="1" xfId="0" applyFont="1" applyFill="1" applyBorder="1" applyAlignment="1">
      <alignment horizontal="center" vertical="center" wrapText="1"/>
    </xf>
    <xf numFmtId="0" fontId="10" fillId="3" borderId="1" xfId="0" applyFont="1" applyFill="1" applyBorder="1" applyAlignment="1">
      <alignment horizontal="center"/>
    </xf>
    <xf numFmtId="0" fontId="9" fillId="0" borderId="1" xfId="0" applyFont="1" applyBorder="1"/>
    <xf numFmtId="0" fontId="15" fillId="0" borderId="4"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2" fillId="0" borderId="1" xfId="0" applyFont="1" applyBorder="1"/>
    <xf numFmtId="0" fontId="0" fillId="0" borderId="1" xfId="0" applyBorder="1"/>
    <xf numFmtId="0" fontId="10" fillId="3" borderId="4" xfId="0" applyFont="1" applyFill="1" applyBorder="1" applyAlignment="1">
      <alignment horizontal="center"/>
    </xf>
    <xf numFmtId="0" fontId="12" fillId="8" borderId="3" xfId="0" applyFont="1" applyFill="1" applyBorder="1" applyAlignment="1">
      <alignment horizontal="center" vertical="center" wrapText="1"/>
    </xf>
    <xf numFmtId="0" fontId="12" fillId="8" borderId="5" xfId="0" applyFont="1" applyFill="1" applyBorder="1" applyAlignment="1">
      <alignment horizontal="center" vertical="center" wrapText="1"/>
    </xf>
    <xf numFmtId="0" fontId="12" fillId="10" borderId="5" xfId="0" applyFont="1" applyFill="1" applyBorder="1" applyAlignment="1">
      <alignment horizontal="center" vertical="center" wrapText="1"/>
    </xf>
    <xf numFmtId="0" fontId="12" fillId="11" borderId="5" xfId="0" applyFont="1" applyFill="1" applyBorder="1" applyAlignment="1">
      <alignment horizontal="center" vertical="center" wrapText="1"/>
    </xf>
    <xf numFmtId="0" fontId="12" fillId="11" borderId="9" xfId="0" applyFont="1" applyFill="1" applyBorder="1" applyAlignment="1">
      <alignment horizontal="center" vertical="center" wrapText="1"/>
    </xf>
    <xf numFmtId="0" fontId="4" fillId="12" borderId="10" xfId="0" applyFont="1" applyFill="1" applyBorder="1" applyAlignment="1">
      <alignment horizontal="center" vertical="center" wrapText="1"/>
    </xf>
    <xf numFmtId="0" fontId="9" fillId="0" borderId="0" xfId="0" applyFont="1" applyFill="1" applyBorder="1"/>
    <xf numFmtId="0" fontId="8" fillId="0" borderId="4" xfId="0" applyFont="1" applyBorder="1" applyAlignment="1">
      <alignment horizontal="center" wrapText="1"/>
    </xf>
    <xf numFmtId="0" fontId="7" fillId="0" borderId="4" xfId="0" applyFont="1" applyBorder="1" applyAlignment="1">
      <alignment horizontal="center"/>
    </xf>
    <xf numFmtId="0" fontId="7" fillId="0" borderId="5" xfId="0" applyFont="1" applyBorder="1" applyAlignment="1">
      <alignment horizontal="center"/>
    </xf>
    <xf numFmtId="0" fontId="8" fillId="0" borderId="1" xfId="0" applyFont="1" applyBorder="1" applyAlignment="1">
      <alignment horizontal="center"/>
    </xf>
    <xf numFmtId="0" fontId="7" fillId="0" borderId="1" xfId="0" applyFont="1" applyBorder="1" applyAlignment="1">
      <alignment vertical="center"/>
    </xf>
    <xf numFmtId="0" fontId="10" fillId="0" borderId="1" xfId="0" applyFont="1" applyBorder="1" applyAlignment="1">
      <alignment horizontal="center"/>
    </xf>
    <xf numFmtId="0" fontId="13" fillId="0" borderId="6" xfId="0" applyFont="1" applyBorder="1"/>
    <xf numFmtId="0" fontId="9" fillId="0" borderId="6" xfId="0" applyFont="1" applyBorder="1"/>
    <xf numFmtId="0" fontId="7" fillId="0" borderId="0" xfId="0" applyFont="1" applyAlignment="1">
      <alignment horizontal="center"/>
    </xf>
    <xf numFmtId="0" fontId="10" fillId="0" borderId="1" xfId="0" applyFont="1" applyFill="1" applyBorder="1" applyAlignment="1">
      <alignment horizontal="center"/>
    </xf>
    <xf numFmtId="14" fontId="0" fillId="0" borderId="0" xfId="0" applyNumberFormat="1"/>
    <xf numFmtId="2" fontId="9" fillId="0" borderId="0" xfId="0" applyNumberFormat="1" applyFont="1" applyFill="1" applyBorder="1"/>
    <xf numFmtId="0" fontId="12" fillId="6" borderId="7" xfId="0" applyFont="1" applyFill="1" applyBorder="1" applyAlignment="1">
      <alignment horizontal="left" vertical="center" wrapText="1"/>
    </xf>
    <xf numFmtId="0" fontId="12" fillId="9" borderId="8" xfId="0" applyFont="1" applyFill="1" applyBorder="1" applyAlignment="1">
      <alignment horizontal="left" vertical="center"/>
    </xf>
    <xf numFmtId="0" fontId="12" fillId="7" borderId="8" xfId="0" applyFont="1" applyFill="1" applyBorder="1" applyAlignment="1">
      <alignment horizontal="left" vertical="center"/>
    </xf>
    <xf numFmtId="0" fontId="4" fillId="5" borderId="1" xfId="0" applyFont="1" applyFill="1" applyBorder="1" applyAlignment="1">
      <alignment horizontal="left" vertical="center" wrapText="1"/>
    </xf>
    <xf numFmtId="0" fontId="0" fillId="0" borderId="0" xfId="0" applyAlignment="1">
      <alignment horizontal="center"/>
    </xf>
    <xf numFmtId="0" fontId="9" fillId="0" borderId="0" xfId="0" applyFont="1"/>
    <xf numFmtId="0" fontId="16" fillId="0" borderId="1" xfId="1" applyFont="1" applyFill="1" applyBorder="1" applyAlignment="1">
      <alignment horizontal="center" vertical="center" wrapText="1"/>
    </xf>
    <xf numFmtId="0" fontId="16" fillId="0" borderId="1" xfId="1" applyFont="1" applyFill="1" applyBorder="1" applyAlignment="1">
      <alignment horizontal="center" vertical="center"/>
    </xf>
    <xf numFmtId="0" fontId="22" fillId="0" borderId="1" xfId="2" applyFont="1" applyFill="1" applyBorder="1" applyAlignment="1">
      <alignment horizontal="center" vertical="center"/>
    </xf>
    <xf numFmtId="0" fontId="16" fillId="0" borderId="1" xfId="1" applyFont="1" applyFill="1" applyBorder="1" applyAlignment="1">
      <alignment horizontal="center"/>
    </xf>
    <xf numFmtId="0" fontId="21" fillId="0" borderId="1" xfId="1" applyFont="1" applyBorder="1" applyAlignment="1">
      <alignment horizontal="center" vertical="center" wrapText="1"/>
    </xf>
    <xf numFmtId="0" fontId="21" fillId="0" borderId="1" xfId="1" applyFont="1" applyFill="1" applyBorder="1" applyAlignment="1">
      <alignment horizontal="center" vertical="center" wrapText="1"/>
    </xf>
    <xf numFmtId="0" fontId="16" fillId="0" borderId="1" xfId="1" applyFont="1" applyBorder="1" applyAlignment="1">
      <alignment horizontal="center" vertical="center" wrapText="1"/>
    </xf>
    <xf numFmtId="0" fontId="22" fillId="0" borderId="1" xfId="2" applyFont="1" applyFill="1" applyBorder="1" applyAlignment="1">
      <alignment horizontal="center" vertical="center" wrapText="1"/>
    </xf>
    <xf numFmtId="0" fontId="7" fillId="0" borderId="1" xfId="0" applyFont="1" applyBorder="1" applyAlignment="1">
      <alignment horizontal="center"/>
    </xf>
    <xf numFmtId="0" fontId="16" fillId="0" borderId="8" xfId="1" applyFont="1" applyFill="1" applyBorder="1" applyAlignment="1">
      <alignment vertical="center" wrapText="1"/>
    </xf>
    <xf numFmtId="0" fontId="16" fillId="0" borderId="2" xfId="1" applyFont="1" applyFill="1" applyBorder="1" applyAlignment="1">
      <alignment vertical="center" wrapText="1"/>
    </xf>
    <xf numFmtId="0" fontId="16" fillId="0" borderId="8" xfId="1" applyFont="1" applyFill="1" applyBorder="1" applyAlignment="1">
      <alignment horizontal="center" vertical="center" wrapText="1"/>
    </xf>
    <xf numFmtId="0" fontId="16" fillId="0" borderId="2" xfId="1" applyFont="1" applyFill="1" applyBorder="1" applyAlignment="1">
      <alignment horizontal="center" vertical="center" wrapText="1"/>
    </xf>
    <xf numFmtId="0" fontId="16" fillId="0" borderId="8" xfId="1" applyFont="1" applyFill="1" applyBorder="1" applyAlignment="1">
      <alignment horizontal="center" vertical="center"/>
    </xf>
    <xf numFmtId="0" fontId="16" fillId="0" borderId="7" xfId="1" applyFont="1" applyFill="1" applyBorder="1" applyAlignment="1">
      <alignment horizontal="center" vertical="center"/>
    </xf>
    <xf numFmtId="0" fontId="16" fillId="0" borderId="2" xfId="1" applyFont="1" applyFill="1" applyBorder="1" applyAlignment="1">
      <alignment horizontal="center" vertical="center"/>
    </xf>
    <xf numFmtId="0" fontId="14" fillId="0" borderId="1" xfId="0" applyFont="1" applyBorder="1" applyAlignment="1">
      <alignment horizontal="center"/>
    </xf>
    <xf numFmtId="0" fontId="11" fillId="0" borderId="0" xfId="0" applyFont="1" applyAlignment="1">
      <alignment horizontal="center" vertical="center"/>
    </xf>
    <xf numFmtId="0" fontId="7" fillId="0" borderId="3" xfId="0" applyFont="1" applyBorder="1" applyAlignment="1">
      <alignment horizontal="center"/>
    </xf>
    <xf numFmtId="0" fontId="22" fillId="0" borderId="8" xfId="2" applyFont="1" applyFill="1" applyBorder="1" applyAlignment="1">
      <alignment horizontal="center" vertical="center" wrapText="1"/>
    </xf>
    <xf numFmtId="0" fontId="22" fillId="0" borderId="8" xfId="2" applyFont="1" applyFill="1" applyBorder="1" applyAlignment="1">
      <alignment horizontal="center" vertical="center"/>
    </xf>
    <xf numFmtId="0" fontId="16" fillId="15" borderId="1" xfId="1" applyFont="1" applyFill="1" applyBorder="1" applyAlignment="1">
      <alignment horizontal="center" vertical="center" wrapText="1"/>
    </xf>
    <xf numFmtId="0" fontId="16" fillId="15" borderId="1" xfId="1" applyFont="1" applyFill="1" applyBorder="1" applyAlignment="1">
      <alignment horizontal="center" vertical="center"/>
    </xf>
    <xf numFmtId="0" fontId="22" fillId="15" borderId="1" xfId="2" applyFont="1" applyFill="1" applyBorder="1" applyAlignment="1">
      <alignment horizontal="center" vertical="center" wrapText="1"/>
    </xf>
    <xf numFmtId="0" fontId="16" fillId="15" borderId="8" xfId="1" applyFont="1" applyFill="1" applyBorder="1" applyAlignment="1">
      <alignment horizontal="center" vertical="center" wrapText="1"/>
    </xf>
    <xf numFmtId="0" fontId="16" fillId="15" borderId="8" xfId="1" applyFont="1" applyFill="1" applyBorder="1" applyAlignment="1">
      <alignment vertical="center" wrapText="1"/>
    </xf>
    <xf numFmtId="0" fontId="22" fillId="15" borderId="8" xfId="2" applyFont="1" applyFill="1" applyBorder="1" applyAlignment="1">
      <alignment horizontal="center" vertical="center" wrapText="1"/>
    </xf>
    <xf numFmtId="0" fontId="16" fillId="15" borderId="2" xfId="1" applyFont="1" applyFill="1" applyBorder="1" applyAlignment="1">
      <alignment horizontal="center" vertical="center" wrapText="1"/>
    </xf>
    <xf numFmtId="0" fontId="16" fillId="15" borderId="8" xfId="1" applyFont="1" applyFill="1" applyBorder="1" applyAlignment="1">
      <alignment horizontal="center" vertical="center"/>
    </xf>
    <xf numFmtId="0" fontId="16" fillId="15" borderId="8" xfId="1" applyFont="1" applyFill="1" applyBorder="1" applyAlignment="1">
      <alignment vertical="center"/>
    </xf>
    <xf numFmtId="0" fontId="22" fillId="15" borderId="8" xfId="2" applyFont="1" applyFill="1" applyBorder="1" applyAlignment="1">
      <alignment horizontal="center" vertical="center"/>
    </xf>
    <xf numFmtId="0" fontId="22" fillId="15" borderId="1" xfId="2" applyFont="1" applyFill="1" applyBorder="1" applyAlignment="1">
      <alignment horizontal="center" vertical="center"/>
    </xf>
    <xf numFmtId="0" fontId="16" fillId="15" borderId="2" xfId="1" applyFont="1" applyFill="1" applyBorder="1" applyAlignment="1">
      <alignment vertical="center" wrapText="1"/>
    </xf>
    <xf numFmtId="0" fontId="22" fillId="15" borderId="2" xfId="2" applyFont="1" applyFill="1" applyBorder="1" applyAlignment="1">
      <alignment horizontal="center" vertical="center" wrapText="1"/>
    </xf>
    <xf numFmtId="0" fontId="22" fillId="15" borderId="1" xfId="2" applyFont="1" applyFill="1" applyBorder="1" applyAlignment="1">
      <alignment horizontal="center" wrapText="1"/>
    </xf>
    <xf numFmtId="0" fontId="21" fillId="0" borderId="1" xfId="1" applyFont="1" applyBorder="1" applyAlignment="1">
      <alignment horizontal="left" vertical="center" wrapText="1"/>
    </xf>
    <xf numFmtId="0" fontId="0" fillId="17" borderId="0" xfId="0" applyFill="1"/>
    <xf numFmtId="0" fontId="2" fillId="0" borderId="0" xfId="0" applyFont="1"/>
    <xf numFmtId="0" fontId="20" fillId="0" borderId="0" xfId="2"/>
    <xf numFmtId="0" fontId="0" fillId="0" borderId="0" xfId="0" applyFont="1"/>
    <xf numFmtId="0" fontId="2" fillId="0" borderId="0" xfId="0" applyFont="1" applyFill="1"/>
    <xf numFmtId="0" fontId="0" fillId="0" borderId="0" xfId="0" applyFill="1"/>
    <xf numFmtId="0" fontId="0" fillId="0" borderId="0" xfId="0" applyFont="1" applyFill="1"/>
    <xf numFmtId="0" fontId="0" fillId="13" borderId="0" xfId="0" applyFill="1"/>
    <xf numFmtId="0" fontId="0" fillId="19" borderId="0" xfId="0" applyFill="1"/>
    <xf numFmtId="0" fontId="0" fillId="20" borderId="0" xfId="0" applyFill="1"/>
    <xf numFmtId="0" fontId="0" fillId="4" borderId="0" xfId="0" applyFill="1"/>
    <xf numFmtId="0" fontId="0" fillId="21" borderId="0" xfId="0" applyFill="1"/>
    <xf numFmtId="0" fontId="0" fillId="16" borderId="0" xfId="0" applyFill="1"/>
    <xf numFmtId="0" fontId="0" fillId="14" borderId="0" xfId="0" applyFill="1"/>
    <xf numFmtId="49" fontId="2" fillId="0" borderId="0" xfId="0" applyNumberFormat="1" applyFont="1"/>
    <xf numFmtId="49" fontId="2" fillId="0" borderId="0" xfId="0" applyNumberFormat="1" applyFont="1" applyFill="1"/>
    <xf numFmtId="0" fontId="0" fillId="18" borderId="0" xfId="0" applyFill="1"/>
    <xf numFmtId="0" fontId="2" fillId="18" borderId="0" xfId="0" applyFont="1" applyFill="1"/>
    <xf numFmtId="0" fontId="0" fillId="18" borderId="0" xfId="0" applyFont="1" applyFill="1"/>
    <xf numFmtId="0" fontId="24" fillId="0" borderId="1" xfId="0" applyFont="1" applyFill="1" applyBorder="1"/>
    <xf numFmtId="0" fontId="24" fillId="0" borderId="1" xfId="0" applyFont="1" applyFill="1" applyBorder="1" applyAlignment="1">
      <alignment vertical="center"/>
    </xf>
    <xf numFmtId="0" fontId="24" fillId="0" borderId="1" xfId="0" applyFont="1" applyFill="1" applyBorder="1" applyAlignment="1">
      <alignment horizontal="justify" vertical="center" wrapText="1"/>
    </xf>
    <xf numFmtId="0" fontId="24" fillId="0" borderId="1" xfId="0" applyFont="1" applyFill="1" applyBorder="1" applyAlignment="1">
      <alignment horizontal="center" vertical="center"/>
    </xf>
    <xf numFmtId="1" fontId="24" fillId="0" borderId="1" xfId="0" applyNumberFormat="1" applyFont="1" applyFill="1" applyBorder="1" applyAlignment="1">
      <alignment horizontal="center" vertical="center" wrapText="1"/>
    </xf>
    <xf numFmtId="0" fontId="25" fillId="0" borderId="1" xfId="0" applyFont="1" applyFill="1" applyBorder="1" applyAlignment="1" applyProtection="1">
      <alignment horizontal="center" vertical="center" wrapText="1"/>
      <protection locked="0"/>
    </xf>
    <xf numFmtId="0" fontId="25" fillId="0" borderId="1" xfId="0" applyFont="1" applyFill="1" applyBorder="1" applyAlignment="1" applyProtection="1">
      <alignment horizontal="left" vertical="center" wrapText="1"/>
      <protection locked="0"/>
    </xf>
    <xf numFmtId="1" fontId="24" fillId="0" borderId="1" xfId="0" applyNumberFormat="1" applyFont="1" applyFill="1" applyBorder="1" applyAlignment="1">
      <alignment horizontal="left" vertical="center" wrapText="1"/>
    </xf>
    <xf numFmtId="164" fontId="25" fillId="0" borderId="1" xfId="0" applyNumberFormat="1" applyFont="1" applyFill="1" applyBorder="1" applyAlignment="1" applyProtection="1">
      <alignment horizontal="center" vertical="center" wrapText="1"/>
      <protection locked="0"/>
    </xf>
    <xf numFmtId="0" fontId="24" fillId="0" borderId="1" xfId="0" applyFont="1" applyFill="1" applyBorder="1" applyAlignment="1">
      <alignment horizontal="center" vertical="center" wrapText="1"/>
    </xf>
    <xf numFmtId="0" fontId="24" fillId="0" borderId="1" xfId="0" applyFont="1" applyFill="1" applyBorder="1" applyAlignment="1" applyProtection="1">
      <alignment horizontal="center" vertical="center" wrapText="1"/>
      <protection locked="0"/>
    </xf>
    <xf numFmtId="165" fontId="24" fillId="0" borderId="1" xfId="0" applyNumberFormat="1" applyFont="1" applyFill="1" applyBorder="1" applyAlignment="1" applyProtection="1">
      <alignment horizontal="center" vertical="center" wrapText="1"/>
      <protection locked="0"/>
    </xf>
    <xf numFmtId="49" fontId="24" fillId="0" borderId="1" xfId="0" applyNumberFormat="1" applyFont="1" applyFill="1" applyBorder="1" applyAlignment="1" applyProtection="1">
      <alignment horizontal="center" vertical="center" wrapText="1"/>
      <protection locked="0"/>
    </xf>
    <xf numFmtId="0" fontId="24" fillId="0" borderId="1" xfId="0" applyFont="1" applyFill="1" applyBorder="1" applyAlignment="1">
      <alignment vertical="top"/>
    </xf>
    <xf numFmtId="0" fontId="24" fillId="0" borderId="1" xfId="0" applyFont="1" applyFill="1" applyBorder="1" applyAlignment="1">
      <alignment horizontal="justify" vertical="top" wrapText="1"/>
    </xf>
    <xf numFmtId="0" fontId="24" fillId="0" borderId="1" xfId="0" applyFont="1" applyFill="1" applyBorder="1" applyAlignment="1">
      <alignment horizontal="center" vertical="top" wrapText="1"/>
    </xf>
    <xf numFmtId="0" fontId="24" fillId="0" borderId="1" xfId="0" applyFont="1" applyFill="1" applyBorder="1" applyAlignment="1" applyProtection="1">
      <alignment horizontal="center" vertical="top" wrapText="1"/>
      <protection locked="0"/>
    </xf>
    <xf numFmtId="49" fontId="24" fillId="0" borderId="1" xfId="0" applyNumberFormat="1" applyFont="1" applyFill="1" applyBorder="1" applyAlignment="1" applyProtection="1">
      <alignment horizontal="center" vertical="top" wrapText="1"/>
      <protection locked="0"/>
    </xf>
    <xf numFmtId="0" fontId="24" fillId="0" borderId="1" xfId="0" applyFont="1" applyFill="1" applyBorder="1" applyAlignment="1">
      <alignment horizontal="center" vertical="top"/>
    </xf>
    <xf numFmtId="1" fontId="23" fillId="0" borderId="1" xfId="0" applyNumberFormat="1" applyFont="1" applyFill="1" applyBorder="1" applyAlignment="1">
      <alignment horizontal="center" vertical="center"/>
    </xf>
    <xf numFmtId="0" fontId="23" fillId="0" borderId="1" xfId="0" applyFont="1" applyFill="1" applyBorder="1" applyAlignment="1">
      <alignment horizontal="center" vertical="center"/>
    </xf>
    <xf numFmtId="0" fontId="24" fillId="0" borderId="8" xfId="0" applyFont="1" applyFill="1" applyBorder="1" applyAlignment="1">
      <alignment vertical="center"/>
    </xf>
    <xf numFmtId="0" fontId="24" fillId="0" borderId="8" xfId="0" applyFont="1" applyFill="1" applyBorder="1" applyAlignment="1">
      <alignment horizontal="justify" vertical="center" wrapText="1"/>
    </xf>
    <xf numFmtId="0" fontId="24" fillId="0" borderId="2" xfId="0" applyFont="1" applyFill="1" applyBorder="1" applyAlignment="1">
      <alignment horizontal="justify" vertical="center" wrapText="1"/>
    </xf>
    <xf numFmtId="49" fontId="24" fillId="0" borderId="8" xfId="0" applyNumberFormat="1" applyFont="1" applyFill="1" applyBorder="1" applyAlignment="1">
      <alignment vertical="center"/>
    </xf>
    <xf numFmtId="165" fontId="24" fillId="0" borderId="8" xfId="0" applyNumberFormat="1" applyFont="1" applyFill="1" applyBorder="1" applyAlignment="1" applyProtection="1">
      <alignment horizontal="center" vertical="center" wrapText="1"/>
      <protection locked="0"/>
    </xf>
    <xf numFmtId="49" fontId="24" fillId="0" borderId="8" xfId="0" applyNumberFormat="1" applyFont="1" applyFill="1" applyBorder="1" applyAlignment="1">
      <alignment horizontal="center" vertical="center" wrapText="1"/>
    </xf>
    <xf numFmtId="0" fontId="24" fillId="0" borderId="8" xfId="0" applyFont="1" applyFill="1" applyBorder="1" applyAlignment="1">
      <alignment horizontal="center" vertical="center"/>
    </xf>
    <xf numFmtId="1" fontId="24" fillId="0" borderId="8" xfId="0" applyNumberFormat="1" applyFont="1" applyFill="1" applyBorder="1" applyAlignment="1">
      <alignment horizontal="left" vertical="center" wrapText="1"/>
    </xf>
    <xf numFmtId="49" fontId="24" fillId="0" borderId="1" xfId="0" applyNumberFormat="1" applyFont="1" applyFill="1" applyBorder="1" applyAlignment="1">
      <alignment vertical="center"/>
    </xf>
    <xf numFmtId="0" fontId="24" fillId="0" borderId="1" xfId="0" applyFont="1" applyFill="1" applyBorder="1" applyAlignment="1">
      <alignment vertical="center" wrapText="1"/>
    </xf>
    <xf numFmtId="0" fontId="25" fillId="0" borderId="20" xfId="0" applyFont="1" applyBorder="1" applyAlignment="1" applyProtection="1">
      <alignment horizontal="center" vertical="center"/>
    </xf>
    <xf numFmtId="0" fontId="25" fillId="0" borderId="21" xfId="0" applyFont="1" applyFill="1" applyBorder="1" applyAlignment="1" applyProtection="1">
      <alignment horizontal="center" vertical="center" wrapText="1"/>
      <protection locked="0"/>
    </xf>
    <xf numFmtId="0" fontId="25" fillId="2" borderId="1" xfId="0" applyFont="1" applyFill="1" applyBorder="1" applyAlignment="1" applyProtection="1">
      <alignment horizontal="center" vertical="center" wrapText="1"/>
      <protection locked="0"/>
    </xf>
    <xf numFmtId="14" fontId="28" fillId="0" borderId="1" xfId="0" applyNumberFormat="1" applyFont="1" applyFill="1" applyBorder="1" applyAlignment="1">
      <alignment horizontal="center" vertical="center"/>
    </xf>
    <xf numFmtId="0" fontId="27" fillId="5" borderId="1" xfId="0" applyFont="1" applyFill="1" applyBorder="1" applyAlignment="1">
      <alignment horizontal="center" vertical="center" wrapText="1"/>
    </xf>
    <xf numFmtId="0" fontId="30" fillId="0" borderId="0" xfId="0" applyFont="1" applyAlignment="1" applyProtection="1">
      <alignment horizontal="center" vertical="center"/>
      <protection locked="0"/>
    </xf>
    <xf numFmtId="0" fontId="0" fillId="0" borderId="0" xfId="0" applyNumberFormat="1"/>
    <xf numFmtId="0" fontId="0" fillId="0" borderId="0" xfId="0" pivotButton="1"/>
    <xf numFmtId="0" fontId="0" fillId="0" borderId="0" xfId="0" applyAlignment="1">
      <alignment horizontal="left"/>
    </xf>
    <xf numFmtId="0" fontId="0" fillId="0" borderId="0" xfId="0"/>
    <xf numFmtId="0" fontId="9" fillId="0" borderId="0" xfId="0" applyFont="1" applyFill="1" applyBorder="1"/>
    <xf numFmtId="0" fontId="0" fillId="17" borderId="0" xfId="0" applyFill="1"/>
    <xf numFmtId="0" fontId="0" fillId="0" borderId="0" xfId="0" applyFont="1"/>
    <xf numFmtId="0" fontId="0" fillId="13" borderId="0" xfId="0" applyFill="1"/>
    <xf numFmtId="0" fontId="0" fillId="19" borderId="0" xfId="0" applyFill="1"/>
    <xf numFmtId="0" fontId="0" fillId="20" borderId="0" xfId="0" applyFill="1"/>
    <xf numFmtId="0" fontId="0" fillId="4" borderId="0" xfId="0" applyFill="1"/>
    <xf numFmtId="0" fontId="0" fillId="21" borderId="0" xfId="0" applyFill="1"/>
    <xf numFmtId="0" fontId="0" fillId="16" borderId="0" xfId="0" applyFill="1"/>
    <xf numFmtId="0" fontId="0" fillId="14" borderId="0" xfId="0" applyFill="1"/>
    <xf numFmtId="0" fontId="0" fillId="0" borderId="0" xfId="0" applyAlignment="1">
      <alignment horizontal="justify" vertical="center" wrapText="1"/>
    </xf>
    <xf numFmtId="0" fontId="0" fillId="0" borderId="1" xfId="0" applyBorder="1" applyAlignment="1">
      <alignment horizontal="justify" vertical="center" wrapText="1"/>
    </xf>
    <xf numFmtId="0" fontId="31" fillId="24" borderId="28" xfId="0" applyFont="1" applyFill="1" applyBorder="1" applyAlignment="1">
      <alignment horizontal="center" vertical="center" wrapText="1"/>
    </xf>
    <xf numFmtId="0" fontId="31" fillId="24" borderId="29" xfId="0" applyFont="1" applyFill="1" applyBorder="1" applyAlignment="1">
      <alignment horizontal="center" vertical="center" wrapText="1"/>
    </xf>
    <xf numFmtId="0" fontId="31" fillId="24" borderId="30" xfId="0" applyFont="1" applyFill="1" applyBorder="1" applyAlignment="1">
      <alignment horizontal="center" vertical="center" wrapText="1"/>
    </xf>
    <xf numFmtId="0" fontId="0" fillId="0" borderId="4" xfId="0" applyBorder="1" applyAlignment="1">
      <alignment horizontal="justify" vertical="center" wrapText="1"/>
    </xf>
    <xf numFmtId="0" fontId="0" fillId="0" borderId="20" xfId="0" applyBorder="1" applyAlignment="1">
      <alignment horizontal="justify" vertical="center" wrapText="1"/>
    </xf>
    <xf numFmtId="0" fontId="31" fillId="24" borderId="32" xfId="0" applyFont="1" applyFill="1" applyBorder="1" applyAlignment="1">
      <alignment horizontal="center" vertical="center" wrapText="1"/>
    </xf>
    <xf numFmtId="0" fontId="32" fillId="0" borderId="0" xfId="0" applyFont="1" applyAlignment="1">
      <alignment horizontal="justify" vertical="center" wrapText="1"/>
    </xf>
    <xf numFmtId="0" fontId="33" fillId="26" borderId="1" xfId="0" applyFont="1" applyFill="1" applyBorder="1" applyAlignment="1">
      <alignment horizontal="center" vertical="center"/>
    </xf>
    <xf numFmtId="0" fontId="0" fillId="0" borderId="1" xfId="0" applyBorder="1" applyAlignment="1">
      <alignment horizontal="left" vertical="top"/>
    </xf>
    <xf numFmtId="0" fontId="0" fillId="0" borderId="1" xfId="0" applyBorder="1" applyAlignment="1">
      <alignment horizontal="center" vertical="center"/>
    </xf>
    <xf numFmtId="0" fontId="0" fillId="0" borderId="0" xfId="0" applyAlignment="1">
      <alignment horizontal="left" vertical="top"/>
    </xf>
    <xf numFmtId="0" fontId="0" fillId="0" borderId="0" xfId="0" applyAlignment="1">
      <alignment horizontal="center" vertical="center"/>
    </xf>
    <xf numFmtId="0" fontId="33" fillId="26" borderId="1" xfId="0" applyFont="1" applyFill="1" applyBorder="1" applyAlignment="1">
      <alignment horizontal="left" vertical="top" wrapText="1"/>
    </xf>
    <xf numFmtId="0" fontId="34" fillId="0" borderId="1" xfId="0" applyFont="1" applyBorder="1" applyAlignment="1">
      <alignment horizontal="left" vertical="top" wrapText="1"/>
    </xf>
    <xf numFmtId="0" fontId="31" fillId="27" borderId="29" xfId="0" applyFont="1" applyFill="1" applyBorder="1" applyAlignment="1">
      <alignment horizontal="center" vertical="center" wrapText="1"/>
    </xf>
    <xf numFmtId="0" fontId="31" fillId="24" borderId="34" xfId="0" applyFont="1" applyFill="1" applyBorder="1" applyAlignment="1">
      <alignment horizontal="center" vertical="center" wrapText="1"/>
    </xf>
    <xf numFmtId="2" fontId="33" fillId="15" borderId="1" xfId="0" applyNumberFormat="1" applyFont="1" applyFill="1" applyBorder="1" applyAlignment="1">
      <alignment horizontal="center" vertical="center" wrapText="1"/>
    </xf>
    <xf numFmtId="2" fontId="34" fillId="15" borderId="1" xfId="0" applyNumberFormat="1" applyFont="1" applyFill="1" applyBorder="1" applyAlignment="1">
      <alignment horizontal="center" vertical="center" wrapText="1"/>
    </xf>
    <xf numFmtId="0" fontId="0" fillId="15" borderId="1" xfId="0" applyFill="1" applyBorder="1" applyAlignment="1">
      <alignment horizontal="center" vertical="center"/>
    </xf>
    <xf numFmtId="0" fontId="0" fillId="15" borderId="0" xfId="0" applyFill="1" applyAlignment="1">
      <alignment horizontal="center" vertical="center"/>
    </xf>
    <xf numFmtId="0" fontId="33" fillId="15" borderId="1" xfId="0" applyFont="1" applyFill="1" applyBorder="1" applyAlignment="1">
      <alignment horizontal="left" vertical="top" wrapText="1"/>
    </xf>
    <xf numFmtId="0" fontId="34" fillId="15" borderId="1" xfId="0" applyFont="1" applyFill="1" applyBorder="1" applyAlignment="1">
      <alignment horizontal="left" vertical="top" wrapText="1"/>
    </xf>
    <xf numFmtId="0" fontId="0" fillId="15" borderId="1" xfId="0" applyFill="1" applyBorder="1" applyAlignment="1">
      <alignment horizontal="left" vertical="top"/>
    </xf>
    <xf numFmtId="0" fontId="0" fillId="15" borderId="0" xfId="0" applyFill="1" applyAlignment="1">
      <alignment horizontal="left" vertical="top"/>
    </xf>
    <xf numFmtId="0" fontId="33" fillId="15" borderId="1" xfId="0" applyFont="1" applyFill="1" applyBorder="1" applyAlignment="1">
      <alignment horizontal="center" vertical="center" wrapText="1"/>
    </xf>
    <xf numFmtId="0" fontId="33" fillId="15" borderId="1" xfId="0" applyFont="1" applyFill="1" applyBorder="1" applyAlignment="1">
      <alignment horizontal="center" vertical="center"/>
    </xf>
    <xf numFmtId="0" fontId="0" fillId="0" borderId="1" xfId="0" applyBorder="1" applyAlignment="1">
      <alignment horizontal="left" vertical="top" wrapText="1"/>
    </xf>
    <xf numFmtId="0" fontId="26" fillId="5" borderId="4" xfId="0"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5" borderId="6" xfId="0" applyFont="1" applyFill="1" applyBorder="1" applyAlignment="1">
      <alignment horizontal="center" vertical="center" wrapText="1"/>
    </xf>
    <xf numFmtId="0" fontId="27" fillId="5" borderId="4" xfId="0" applyFont="1" applyFill="1" applyBorder="1" applyAlignment="1">
      <alignment horizontal="center" vertical="center" wrapText="1"/>
    </xf>
    <xf numFmtId="0" fontId="27" fillId="5" borderId="6" xfId="0" applyFont="1" applyFill="1" applyBorder="1" applyAlignment="1">
      <alignment horizontal="center" vertical="center" wrapText="1"/>
    </xf>
    <xf numFmtId="0" fontId="29" fillId="0" borderId="4" xfId="0" applyFont="1" applyBorder="1" applyAlignment="1">
      <alignment horizontal="center" wrapText="1"/>
    </xf>
    <xf numFmtId="0" fontId="28" fillId="0" borderId="6" xfId="0" applyFont="1" applyBorder="1" applyAlignment="1">
      <alignment horizontal="center" wrapText="1"/>
    </xf>
    <xf numFmtId="0" fontId="28" fillId="0" borderId="4" xfId="0" applyFont="1" applyBorder="1" applyAlignment="1">
      <alignment horizontal="center" wrapText="1"/>
    </xf>
    <xf numFmtId="0" fontId="27" fillId="5" borderId="5" xfId="0" applyFont="1" applyFill="1" applyBorder="1" applyAlignment="1">
      <alignment horizontal="center" vertical="center" wrapText="1"/>
    </xf>
    <xf numFmtId="2" fontId="28" fillId="0" borderId="4" xfId="0" applyNumberFormat="1" applyFont="1" applyBorder="1" applyAlignment="1">
      <alignment horizontal="center" vertical="center" wrapText="1"/>
    </xf>
    <xf numFmtId="2" fontId="28" fillId="0" borderId="5" xfId="0" applyNumberFormat="1" applyFont="1" applyBorder="1" applyAlignment="1">
      <alignment horizontal="center" vertical="center" wrapText="1"/>
    </xf>
    <xf numFmtId="2" fontId="28" fillId="0" borderId="6" xfId="0" applyNumberFormat="1" applyFont="1" applyBorder="1" applyAlignment="1">
      <alignment horizontal="center" vertical="center" wrapText="1"/>
    </xf>
    <xf numFmtId="0" fontId="2" fillId="19" borderId="25" xfId="0" applyFont="1" applyFill="1" applyBorder="1" applyAlignment="1">
      <alignment horizontal="center"/>
    </xf>
    <xf numFmtId="0" fontId="2" fillId="19" borderId="26" xfId="0" applyFont="1" applyFill="1" applyBorder="1" applyAlignment="1">
      <alignment horizontal="center"/>
    </xf>
    <xf numFmtId="0" fontId="2" fillId="19" borderId="27" xfId="0" applyFont="1" applyFill="1" applyBorder="1" applyAlignment="1">
      <alignment horizontal="center"/>
    </xf>
    <xf numFmtId="0" fontId="26" fillId="3" borderId="22" xfId="0" applyFont="1" applyFill="1" applyBorder="1" applyAlignment="1">
      <alignment horizontal="center" vertical="center" wrapText="1"/>
    </xf>
    <xf numFmtId="0" fontId="26" fillId="3" borderId="23" xfId="0" applyFont="1" applyFill="1" applyBorder="1" applyAlignment="1">
      <alignment horizontal="center" vertical="center" wrapText="1"/>
    </xf>
    <xf numFmtId="0" fontId="26" fillId="3" borderId="24" xfId="0" applyFont="1" applyFill="1" applyBorder="1" applyAlignment="1">
      <alignment horizontal="center" vertical="center" wrapText="1"/>
    </xf>
    <xf numFmtId="0" fontId="2" fillId="25" borderId="25" xfId="0" applyFont="1" applyFill="1" applyBorder="1" applyAlignment="1">
      <alignment horizontal="center"/>
    </xf>
    <xf numFmtId="0" fontId="2" fillId="25" borderId="26" xfId="0" applyFont="1" applyFill="1" applyBorder="1" applyAlignment="1">
      <alignment horizontal="center"/>
    </xf>
    <xf numFmtId="0" fontId="2" fillId="25" borderId="27" xfId="0" applyFont="1" applyFill="1" applyBorder="1" applyAlignment="1">
      <alignment horizontal="center"/>
    </xf>
    <xf numFmtId="0" fontId="0" fillId="0" borderId="1" xfId="0" applyBorder="1" applyAlignment="1">
      <alignment horizontal="center" vertical="center" wrapText="1"/>
    </xf>
    <xf numFmtId="0" fontId="33" fillId="26" borderId="1" xfId="0" applyFont="1" applyFill="1" applyBorder="1" applyAlignment="1">
      <alignment horizontal="center" vertical="center" wrapText="1"/>
    </xf>
    <xf numFmtId="0" fontId="33" fillId="26" borderId="1" xfId="0" applyFont="1" applyFill="1" applyBorder="1" applyAlignment="1">
      <alignment horizontal="left" vertical="top" wrapText="1"/>
    </xf>
    <xf numFmtId="0" fontId="34" fillId="0" borderId="1" xfId="0" applyFont="1" applyBorder="1" applyAlignment="1">
      <alignment horizontal="left" vertical="top" wrapText="1"/>
    </xf>
    <xf numFmtId="2" fontId="33" fillId="26" borderId="1" xfId="0" applyNumberFormat="1" applyFont="1" applyFill="1" applyBorder="1" applyAlignment="1">
      <alignment horizontal="center" vertical="center" wrapText="1"/>
    </xf>
    <xf numFmtId="0" fontId="33" fillId="26" borderId="1" xfId="0" applyFont="1" applyFill="1" applyBorder="1" applyAlignment="1">
      <alignment horizontal="center" vertical="center"/>
    </xf>
    <xf numFmtId="2" fontId="34" fillId="0" borderId="1" xfId="0" applyNumberFormat="1" applyFont="1" applyBorder="1" applyAlignment="1">
      <alignment horizontal="center" vertical="center" wrapText="1"/>
    </xf>
    <xf numFmtId="0" fontId="23" fillId="0" borderId="8"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8" xfId="0" applyFont="1" applyFill="1" applyBorder="1" applyAlignment="1">
      <alignment horizontal="justify" vertical="center" wrapText="1"/>
    </xf>
    <xf numFmtId="0" fontId="23" fillId="0" borderId="7" xfId="0" applyFont="1" applyFill="1" applyBorder="1" applyAlignment="1">
      <alignment horizontal="justify" vertical="center" wrapText="1"/>
    </xf>
    <xf numFmtId="0" fontId="23" fillId="0" borderId="2" xfId="0" applyFont="1" applyFill="1" applyBorder="1" applyAlignment="1">
      <alignment horizontal="justify" vertical="center" wrapText="1"/>
    </xf>
    <xf numFmtId="1" fontId="23" fillId="0" borderId="1" xfId="0" applyNumberFormat="1" applyFont="1" applyFill="1" applyBorder="1" applyAlignment="1">
      <alignment horizontal="center" vertical="center"/>
    </xf>
    <xf numFmtId="1" fontId="23" fillId="0" borderId="8" xfId="0" applyNumberFormat="1" applyFont="1" applyFill="1" applyBorder="1" applyAlignment="1">
      <alignment horizontal="center" vertical="center" wrapText="1"/>
    </xf>
    <xf numFmtId="1" fontId="23" fillId="0" borderId="7" xfId="0" applyNumberFormat="1" applyFont="1" applyFill="1" applyBorder="1" applyAlignment="1">
      <alignment horizontal="center" vertical="center" wrapText="1"/>
    </xf>
    <xf numFmtId="1" fontId="23" fillId="0" borderId="2"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12" fillId="6" borderId="7"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9" borderId="8" xfId="0" applyFont="1" applyFill="1" applyBorder="1" applyAlignment="1">
      <alignment horizontal="center" vertical="center"/>
    </xf>
    <xf numFmtId="0" fontId="12" fillId="9" borderId="7" xfId="0" applyFont="1" applyFill="1" applyBorder="1" applyAlignment="1">
      <alignment horizontal="center" vertical="center"/>
    </xf>
    <xf numFmtId="0" fontId="12" fillId="9" borderId="2" xfId="0" applyFont="1" applyFill="1" applyBorder="1" applyAlignment="1">
      <alignment horizontal="center" vertical="center"/>
    </xf>
    <xf numFmtId="0" fontId="12" fillId="7" borderId="8" xfId="0" applyFont="1" applyFill="1" applyBorder="1" applyAlignment="1">
      <alignment horizontal="center" vertical="center"/>
    </xf>
    <xf numFmtId="0" fontId="12" fillId="7" borderId="7" xfId="0" applyFont="1" applyFill="1" applyBorder="1" applyAlignment="1">
      <alignment horizontal="center" vertical="center"/>
    </xf>
    <xf numFmtId="0" fontId="12" fillId="7" borderId="2" xfId="0" applyFont="1" applyFill="1" applyBorder="1" applyAlignment="1">
      <alignment horizontal="center" vertical="center"/>
    </xf>
    <xf numFmtId="0" fontId="8" fillId="0" borderId="1" xfId="0" applyFont="1" applyBorder="1" applyAlignment="1">
      <alignment horizontal="center"/>
    </xf>
    <xf numFmtId="0" fontId="41" fillId="0" borderId="0" xfId="0" applyFont="1" applyAlignment="1" applyProtection="1">
      <alignment horizontal="center" vertical="center"/>
      <protection locked="0"/>
    </xf>
    <xf numFmtId="0" fontId="41" fillId="0" borderId="0" xfId="0" applyFont="1" applyAlignment="1" applyProtection="1">
      <alignment horizontal="center" vertical="center" wrapText="1"/>
      <protection locked="0"/>
    </xf>
    <xf numFmtId="0" fontId="41" fillId="0" borderId="0" xfId="0" applyFont="1" applyFill="1" applyAlignment="1" applyProtection="1">
      <alignment horizontal="center" vertical="center" wrapText="1"/>
      <protection locked="0"/>
    </xf>
    <xf numFmtId="0" fontId="4" fillId="0" borderId="0" xfId="0" applyFont="1" applyAlignment="1" applyProtection="1">
      <alignment horizontal="center" vertical="center"/>
      <protection locked="0"/>
    </xf>
    <xf numFmtId="0" fontId="41" fillId="0" borderId="0" xfId="0" applyFont="1" applyProtection="1">
      <protection locked="0"/>
    </xf>
    <xf numFmtId="0" fontId="42" fillId="0" borderId="3" xfId="0" applyFont="1" applyBorder="1" applyAlignment="1">
      <alignment vertical="center" wrapText="1"/>
    </xf>
    <xf numFmtId="0" fontId="43" fillId="0" borderId="0" xfId="0" applyFont="1" applyBorder="1" applyAlignment="1">
      <alignment horizontal="center" vertical="center" wrapText="1"/>
    </xf>
    <xf numFmtId="0" fontId="45" fillId="0" borderId="0" xfId="0" applyFont="1" applyBorder="1" applyAlignment="1">
      <alignment horizontal="center" vertical="center" wrapText="1"/>
    </xf>
    <xf numFmtId="0" fontId="46" fillId="0" borderId="0" xfId="0" applyFont="1" applyFill="1" applyAlignment="1" applyProtection="1">
      <alignment horizontal="center" vertical="center" wrapText="1"/>
      <protection locked="0"/>
    </xf>
    <xf numFmtId="0" fontId="46" fillId="0" borderId="0" xfId="0" applyFont="1" applyAlignment="1" applyProtection="1">
      <alignment horizontal="center" vertical="center" wrapText="1"/>
      <protection locked="0"/>
    </xf>
    <xf numFmtId="0" fontId="46" fillId="0" borderId="0" xfId="0" applyFont="1" applyProtection="1">
      <protection locked="0"/>
    </xf>
    <xf numFmtId="0" fontId="46" fillId="0" borderId="12" xfId="0" applyFont="1" applyBorder="1" applyProtection="1">
      <protection locked="0"/>
    </xf>
    <xf numFmtId="0" fontId="43" fillId="0" borderId="4"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6" xfId="0" applyFont="1" applyBorder="1" applyAlignment="1">
      <alignment horizontal="center" vertical="center" wrapText="1"/>
    </xf>
    <xf numFmtId="0" fontId="45" fillId="4" borderId="8" xfId="0" applyFont="1" applyFill="1" applyBorder="1" applyAlignment="1" applyProtection="1">
      <alignment horizontal="center" vertical="center" wrapText="1"/>
      <protection hidden="1"/>
    </xf>
    <xf numFmtId="0" fontId="45" fillId="4" borderId="11" xfId="0" applyFont="1" applyFill="1" applyBorder="1" applyAlignment="1" applyProtection="1">
      <alignment horizontal="center" vertical="center" wrapText="1"/>
      <protection hidden="1"/>
    </xf>
    <xf numFmtId="0" fontId="45" fillId="4" borderId="9" xfId="0" applyFont="1" applyFill="1" applyBorder="1" applyAlignment="1" applyProtection="1">
      <alignment horizontal="center" vertical="center" wrapText="1"/>
      <protection hidden="1"/>
    </xf>
    <xf numFmtId="0" fontId="45" fillId="4" borderId="12" xfId="0" applyFont="1" applyFill="1" applyBorder="1" applyAlignment="1" applyProtection="1">
      <alignment horizontal="center" vertical="center" wrapText="1"/>
      <protection hidden="1"/>
    </xf>
    <xf numFmtId="0" fontId="47" fillId="4" borderId="8" xfId="0" applyFont="1" applyFill="1" applyBorder="1" applyAlignment="1" applyProtection="1">
      <alignment horizontal="center" vertical="center" wrapText="1"/>
      <protection hidden="1"/>
    </xf>
    <xf numFmtId="0" fontId="45" fillId="4" borderId="31" xfId="0" applyFont="1" applyFill="1" applyBorder="1" applyAlignment="1" applyProtection="1">
      <alignment horizontal="center" vertical="center" wrapText="1"/>
      <protection hidden="1"/>
    </xf>
    <xf numFmtId="0" fontId="45" fillId="4" borderId="10" xfId="0" applyFont="1" applyFill="1" applyBorder="1" applyAlignment="1" applyProtection="1">
      <alignment horizontal="center" vertical="center" wrapText="1"/>
      <protection hidden="1"/>
    </xf>
    <xf numFmtId="0" fontId="45" fillId="4" borderId="33" xfId="0" applyFont="1" applyFill="1" applyBorder="1" applyAlignment="1" applyProtection="1">
      <alignment horizontal="center" vertical="center" wrapText="1"/>
      <protection hidden="1"/>
    </xf>
    <xf numFmtId="0" fontId="45" fillId="22" borderId="8" xfId="0" applyFont="1" applyFill="1" applyBorder="1" applyAlignment="1" applyProtection="1">
      <alignment horizontal="center" vertical="center" wrapText="1"/>
    </xf>
    <xf numFmtId="0" fontId="48" fillId="0" borderId="0" xfId="0" applyFont="1" applyProtection="1">
      <protection locked="0"/>
    </xf>
    <xf numFmtId="0" fontId="49" fillId="5" borderId="17" xfId="0" applyFont="1" applyFill="1" applyBorder="1" applyAlignment="1" applyProtection="1">
      <alignment horizontal="center" vertical="center"/>
      <protection hidden="1"/>
    </xf>
    <xf numFmtId="0" fontId="49" fillId="5" borderId="18" xfId="0" applyFont="1" applyFill="1" applyBorder="1" applyAlignment="1" applyProtection="1">
      <alignment horizontal="center" vertical="center" wrapText="1"/>
      <protection hidden="1"/>
    </xf>
    <xf numFmtId="0" fontId="49" fillId="23" borderId="18" xfId="0" applyFont="1" applyFill="1" applyBorder="1" applyAlignment="1" applyProtection="1">
      <alignment horizontal="center" vertical="center" wrapText="1"/>
    </xf>
    <xf numFmtId="0" fontId="48" fillId="23" borderId="18" xfId="0" applyFont="1" applyFill="1" applyBorder="1" applyAlignment="1" applyProtection="1">
      <alignment horizontal="center" vertical="center" wrapText="1"/>
    </xf>
    <xf numFmtId="0" fontId="49" fillId="23" borderId="19" xfId="0" applyFont="1" applyFill="1" applyBorder="1" applyAlignment="1" applyProtection="1">
      <alignment horizontal="center" vertical="center" wrapText="1"/>
    </xf>
    <xf numFmtId="0" fontId="48" fillId="0" borderId="0" xfId="0" applyFont="1"/>
    <xf numFmtId="0" fontId="50" fillId="0" borderId="1" xfId="0" applyFont="1" applyBorder="1" applyAlignment="1">
      <alignment horizontal="left" vertical="top"/>
    </xf>
    <xf numFmtId="0" fontId="30" fillId="0" borderId="0" xfId="0" applyFont="1" applyFill="1" applyAlignment="1" applyProtection="1">
      <alignment horizontal="center" vertical="center"/>
      <protection locked="0"/>
    </xf>
    <xf numFmtId="0" fontId="30" fillId="0" borderId="0" xfId="0" applyFont="1" applyAlignment="1" applyProtection="1">
      <alignment horizontal="center" vertical="center" wrapText="1"/>
      <protection locked="0"/>
    </xf>
    <xf numFmtId="0" fontId="30" fillId="0" borderId="0" xfId="0" applyFont="1" applyFill="1" applyAlignment="1" applyProtection="1">
      <alignment horizontal="center" vertical="center" wrapText="1"/>
      <protection locked="0"/>
    </xf>
    <xf numFmtId="0" fontId="30" fillId="0" borderId="0" xfId="0" applyFont="1" applyFill="1" applyBorder="1" applyAlignment="1" applyProtection="1">
      <alignment horizontal="center" vertical="center" wrapText="1"/>
      <protection locked="0"/>
    </xf>
    <xf numFmtId="0" fontId="30" fillId="0" borderId="0" xfId="0" applyFont="1" applyBorder="1" applyAlignment="1" applyProtection="1">
      <alignment horizontal="center" vertical="center" wrapText="1"/>
      <protection locked="0"/>
    </xf>
    <xf numFmtId="0" fontId="30" fillId="2" borderId="0" xfId="0" applyFont="1" applyFill="1" applyBorder="1" applyAlignment="1" applyProtection="1">
      <alignment horizontal="center" vertical="center" wrapText="1"/>
      <protection locked="0"/>
    </xf>
    <xf numFmtId="14" fontId="30" fillId="2" borderId="0" xfId="0" applyNumberFormat="1" applyFont="1" applyFill="1" applyBorder="1" applyAlignment="1" applyProtection="1">
      <alignment horizontal="center" vertical="center" wrapText="1"/>
      <protection locked="0"/>
    </xf>
    <xf numFmtId="0" fontId="30" fillId="2" borderId="0" xfId="0" applyFont="1" applyFill="1" applyBorder="1" applyAlignment="1" applyProtection="1">
      <alignment horizontal="center" vertical="center"/>
      <protection locked="0"/>
    </xf>
    <xf numFmtId="0" fontId="30" fillId="2" borderId="0" xfId="0" applyFont="1" applyFill="1" applyBorder="1" applyAlignment="1" applyProtection="1">
      <alignment horizontal="center" vertical="center"/>
    </xf>
    <xf numFmtId="1" fontId="30" fillId="2" borderId="0" xfId="0" applyNumberFormat="1" applyFont="1" applyFill="1" applyBorder="1" applyAlignment="1" applyProtection="1">
      <alignment horizontal="center" vertical="center"/>
    </xf>
    <xf numFmtId="0" fontId="30" fillId="0" borderId="0" xfId="0" applyFont="1" applyBorder="1" applyAlignment="1" applyProtection="1">
      <alignment horizontal="center" vertical="center"/>
      <protection locked="0"/>
    </xf>
    <xf numFmtId="1" fontId="51" fillId="0" borderId="0" xfId="0" applyNumberFormat="1" applyFont="1" applyBorder="1" applyAlignment="1" applyProtection="1">
      <alignment horizontal="center" vertical="center"/>
    </xf>
    <xf numFmtId="0" fontId="30" fillId="0" borderId="0" xfId="0" applyFont="1" applyProtection="1">
      <protection locked="0"/>
    </xf>
    <xf numFmtId="1" fontId="51" fillId="0" borderId="0" xfId="0" applyNumberFormat="1" applyFont="1" applyBorder="1" applyAlignment="1" applyProtection="1">
      <alignment horizontal="center" vertical="center"/>
      <protection locked="0"/>
    </xf>
    <xf numFmtId="0" fontId="25" fillId="0" borderId="0" xfId="0" applyFont="1" applyAlignment="1" applyProtection="1">
      <alignment horizontal="center" vertical="center"/>
      <protection locked="0"/>
    </xf>
    <xf numFmtId="0" fontId="25" fillId="0" borderId="0" xfId="0" applyFont="1" applyAlignment="1" applyProtection="1">
      <alignment horizontal="center" vertical="center" wrapText="1"/>
      <protection locked="0"/>
    </xf>
    <xf numFmtId="0" fontId="25" fillId="0" borderId="0" xfId="0" applyFont="1" applyFill="1" applyAlignment="1" applyProtection="1">
      <alignment horizontal="center" vertical="center" wrapText="1"/>
      <protection locked="0"/>
    </xf>
    <xf numFmtId="0" fontId="25" fillId="0" borderId="0" xfId="0" applyFont="1" applyProtection="1">
      <protection locked="0"/>
    </xf>
    <xf numFmtId="0" fontId="51" fillId="0" borderId="11" xfId="0" applyFont="1" applyBorder="1" applyAlignment="1" applyProtection="1">
      <alignment horizontal="center" vertical="center" wrapText="1"/>
      <protection locked="0"/>
    </xf>
    <xf numFmtId="0" fontId="51" fillId="0" borderId="9" xfId="0" applyFont="1" applyBorder="1" applyAlignment="1" applyProtection="1">
      <alignment horizontal="center" vertical="center" wrapText="1"/>
      <protection locked="0"/>
    </xf>
    <xf numFmtId="0" fontId="51" fillId="0" borderId="12" xfId="0" applyFont="1" applyBorder="1" applyAlignment="1" applyProtection="1">
      <alignment horizontal="center" vertical="center" wrapText="1"/>
      <protection locked="0"/>
    </xf>
    <xf numFmtId="0" fontId="52" fillId="0" borderId="11" xfId="0" applyFont="1" applyBorder="1" applyAlignment="1" applyProtection="1">
      <alignment horizontal="center" vertical="center" wrapText="1"/>
      <protection locked="0"/>
    </xf>
    <xf numFmtId="0" fontId="52" fillId="0" borderId="9" xfId="0" applyFont="1" applyBorder="1" applyAlignment="1" applyProtection="1">
      <alignment horizontal="center" vertical="center" wrapText="1"/>
      <protection locked="0"/>
    </xf>
    <xf numFmtId="0" fontId="52" fillId="0" borderId="9" xfId="0" applyFont="1" applyBorder="1" applyAlignment="1" applyProtection="1">
      <alignment vertical="center" wrapText="1"/>
      <protection locked="0"/>
    </xf>
    <xf numFmtId="0" fontId="52" fillId="0" borderId="1" xfId="0" applyFont="1" applyBorder="1" applyAlignment="1" applyProtection="1">
      <alignment horizontal="center" vertical="center" wrapText="1"/>
      <protection locked="0"/>
    </xf>
    <xf numFmtId="0" fontId="51" fillId="0" borderId="13" xfId="0" applyFont="1" applyBorder="1" applyAlignment="1" applyProtection="1">
      <alignment horizontal="center" vertical="center" wrapText="1"/>
      <protection locked="0"/>
    </xf>
    <xf numFmtId="0" fontId="51" fillId="0" borderId="0" xfId="0" applyFont="1" applyBorder="1" applyAlignment="1" applyProtection="1">
      <alignment horizontal="center" vertical="center" wrapText="1"/>
      <protection locked="0"/>
    </xf>
    <xf numFmtId="0" fontId="51" fillId="0" borderId="14" xfId="0" applyFont="1" applyBorder="1" applyAlignment="1" applyProtection="1">
      <alignment horizontal="center" vertical="center" wrapText="1"/>
      <protection locked="0"/>
    </xf>
    <xf numFmtId="0" fontId="52" fillId="0" borderId="13" xfId="0" applyFont="1" applyBorder="1" applyAlignment="1" applyProtection="1">
      <alignment horizontal="center" vertical="center" wrapText="1"/>
      <protection locked="0"/>
    </xf>
    <xf numFmtId="0" fontId="52" fillId="0" borderId="0" xfId="0" applyFont="1" applyBorder="1" applyAlignment="1" applyProtection="1">
      <alignment horizontal="center" vertical="center" wrapText="1"/>
      <protection locked="0"/>
    </xf>
    <xf numFmtId="0" fontId="52" fillId="0" borderId="0" xfId="0" applyFont="1" applyBorder="1" applyAlignment="1" applyProtection="1">
      <alignment vertical="center" wrapText="1"/>
      <protection locked="0"/>
    </xf>
    <xf numFmtId="0" fontId="51" fillId="0" borderId="15" xfId="0" applyFont="1" applyBorder="1" applyAlignment="1" applyProtection="1">
      <alignment horizontal="center" vertical="center" wrapText="1"/>
      <protection locked="0"/>
    </xf>
    <xf numFmtId="0" fontId="51" fillId="0" borderId="3" xfId="0" applyFont="1" applyBorder="1" applyAlignment="1" applyProtection="1">
      <alignment horizontal="center" vertical="center" wrapText="1"/>
      <protection locked="0"/>
    </xf>
    <xf numFmtId="0" fontId="51" fillId="0" borderId="16" xfId="0" applyFont="1" applyBorder="1" applyAlignment="1" applyProtection="1">
      <alignment horizontal="center" vertical="center" wrapText="1"/>
      <protection locked="0"/>
    </xf>
    <xf numFmtId="0" fontId="52" fillId="0" borderId="15" xfId="0" applyFont="1" applyBorder="1" applyAlignment="1" applyProtection="1">
      <alignment horizontal="center" vertical="center" wrapText="1"/>
      <protection locked="0"/>
    </xf>
    <xf numFmtId="0" fontId="52" fillId="0" borderId="3" xfId="0" applyFont="1" applyBorder="1" applyAlignment="1" applyProtection="1">
      <alignment horizontal="center" vertical="center" wrapText="1"/>
      <protection locked="0"/>
    </xf>
    <xf numFmtId="0" fontId="44" fillId="0" borderId="1" xfId="0" applyFont="1" applyBorder="1" applyAlignment="1">
      <alignment horizontal="left" vertical="center" wrapText="1"/>
    </xf>
    <xf numFmtId="0" fontId="52" fillId="5" borderId="18" xfId="0" applyFont="1" applyFill="1" applyBorder="1" applyAlignment="1" applyProtection="1">
      <alignment horizontal="center" vertical="center" wrapText="1"/>
      <protection hidden="1"/>
    </xf>
  </cellXfs>
  <cellStyles count="3">
    <cellStyle name="Hipervínculo" xfId="2" builtinId="8"/>
    <cellStyle name="Normal" xfId="0" builtinId="0"/>
    <cellStyle name="Normal 2" xfId="1" xr:uid="{00000000-0005-0000-0000-000002000000}"/>
  </cellStyles>
  <dxfs count="19">
    <dxf>
      <font>
        <color rgb="FF92D050"/>
      </font>
    </dxf>
    <dxf>
      <fill>
        <patternFill patternType="solid">
          <fgColor auto="1"/>
          <bgColor rgb="FF92D050"/>
        </patternFill>
      </fill>
    </dxf>
    <dxf>
      <fill>
        <patternFill>
          <bgColor rgb="FFFFFF00"/>
        </patternFill>
      </fill>
    </dxf>
    <dxf>
      <fill>
        <patternFill>
          <bgColor theme="9"/>
        </patternFill>
      </fill>
    </dxf>
    <dxf>
      <fill>
        <patternFill>
          <bgColor rgb="FFFF0000"/>
        </patternFill>
      </fill>
    </dxf>
    <dxf>
      <fill>
        <patternFill patternType="solid">
          <fgColor auto="1"/>
          <bgColor rgb="FF92D050"/>
        </patternFill>
      </fill>
    </dxf>
    <dxf>
      <fill>
        <patternFill>
          <bgColor rgb="FFFFFF00"/>
        </patternFill>
      </fill>
    </dxf>
    <dxf>
      <fill>
        <patternFill>
          <bgColor theme="9"/>
        </patternFill>
      </fill>
    </dxf>
    <dxf>
      <fill>
        <patternFill>
          <bgColor rgb="FFFF0000"/>
        </patternFill>
      </fill>
    </dxf>
    <dxf>
      <fill>
        <patternFill patternType="solid">
          <fgColor auto="1"/>
          <bgColor rgb="FF92D050"/>
        </patternFill>
      </fill>
    </dxf>
    <dxf>
      <fill>
        <patternFill>
          <bgColor rgb="FFFFFF00"/>
        </patternFill>
      </fill>
    </dxf>
    <dxf>
      <fill>
        <patternFill>
          <bgColor theme="9"/>
        </patternFill>
      </fill>
    </dxf>
    <dxf>
      <fill>
        <patternFill>
          <bgColor rgb="FFFF0000"/>
        </patternFill>
      </fill>
    </dxf>
    <dxf>
      <fill>
        <patternFill patternType="solid">
          <fgColor auto="1"/>
          <bgColor rgb="FF92D050"/>
        </patternFill>
      </fill>
    </dxf>
    <dxf>
      <fill>
        <patternFill>
          <bgColor rgb="FFFFFF00"/>
        </patternFill>
      </fill>
    </dxf>
    <dxf>
      <fill>
        <patternFill>
          <bgColor theme="9"/>
        </patternFill>
      </fill>
    </dxf>
    <dxf>
      <fill>
        <patternFill>
          <bgColor rgb="FFFF0000"/>
        </patternFill>
      </fill>
    </dxf>
    <dxf>
      <numFmt numFmtId="0" formatCode="General"/>
    </dxf>
    <dxf>
      <numFmt numFmtId="0" formatCode="General"/>
    </dxf>
  </dxfs>
  <tableStyles count="0" defaultTableStyle="TableStyleMedium2" defaultPivotStyle="PivotStyleLight16"/>
  <colors>
    <mruColors>
      <color rgb="FF008E40"/>
      <color rgb="FFFF6969"/>
      <color rgb="FFC22818"/>
      <color rgb="FF00D661"/>
      <color rgb="FF5C1E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TIPO DE ACTIVO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PORCENTAJES!$B$5</c:f>
              <c:strCache>
                <c:ptCount val="1"/>
                <c:pt idx="0">
                  <c:v>TIPO DE ACTIVO</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PORCENTAJES!$B$6</c:f>
              <c:numCache>
                <c:formatCode>General</c:formatCode>
                <c:ptCount val="1"/>
              </c:numCache>
            </c:numRef>
          </c:val>
          <c:extLst>
            <c:ext xmlns:c16="http://schemas.microsoft.com/office/drawing/2014/chart" uri="{C3380CC4-5D6E-409C-BE32-E72D297353CC}">
              <c16:uniqueId val="{00000000-30D2-4B17-96D7-AD84E8F66DFA}"/>
            </c:ext>
          </c:extLst>
        </c:ser>
        <c:ser>
          <c:idx val="1"/>
          <c:order val="1"/>
          <c:tx>
            <c:strRef>
              <c:f>PORCENTAJES!$C$5</c:f>
              <c:strCache>
                <c:ptCount val="1"/>
                <c:pt idx="0">
                  <c:v>Total</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PORCENTAJES!$C$6</c:f>
              <c:numCache>
                <c:formatCode>General</c:formatCode>
                <c:ptCount val="1"/>
              </c:numCache>
            </c:numRef>
          </c:val>
          <c:extLst>
            <c:ext xmlns:c16="http://schemas.microsoft.com/office/drawing/2014/chart" uri="{C3380CC4-5D6E-409C-BE32-E72D297353CC}">
              <c16:uniqueId val="{00000001-30D2-4B17-96D7-AD84E8F66DFA}"/>
            </c:ext>
          </c:extLst>
        </c:ser>
        <c:dLbls>
          <c:dLblPos val="outEnd"/>
          <c:showLegendKey val="0"/>
          <c:showVal val="1"/>
          <c:showCatName val="0"/>
          <c:showSerName val="0"/>
          <c:showPercent val="0"/>
          <c:showBubbleSize val="0"/>
        </c:dLbls>
        <c:gapWidth val="219"/>
        <c:overlap val="-27"/>
        <c:axId val="656126943"/>
        <c:axId val="656128191"/>
      </c:barChart>
      <c:catAx>
        <c:axId val="656126943"/>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56128191"/>
        <c:crosses val="autoZero"/>
        <c:auto val="1"/>
        <c:lblAlgn val="ctr"/>
        <c:lblOffset val="100"/>
        <c:noMultiLvlLbl val="0"/>
      </c:catAx>
      <c:valAx>
        <c:axId val="656128191"/>
        <c:scaling>
          <c:orientation val="minMax"/>
        </c:scaling>
        <c:delete val="0"/>
        <c:axPos val="l"/>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561269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CRITICIDAD DE LOS ACTIVOS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PORCENTAJES!$C$17</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PORCENTAJES!$B$18</c:f>
              <c:numCache>
                <c:formatCode>General</c:formatCode>
                <c:ptCount val="1"/>
              </c:numCache>
            </c:numRef>
          </c:cat>
          <c:val>
            <c:numRef>
              <c:f>PORCENTAJES!$C$18</c:f>
              <c:numCache>
                <c:formatCode>General</c:formatCode>
                <c:ptCount val="1"/>
              </c:numCache>
            </c:numRef>
          </c:val>
          <c:extLst>
            <c:ext xmlns:c16="http://schemas.microsoft.com/office/drawing/2014/chart" uri="{C3380CC4-5D6E-409C-BE32-E72D297353CC}">
              <c16:uniqueId val="{00000000-185D-49AF-814F-5564940F5A3F}"/>
            </c:ext>
          </c:extLst>
        </c:ser>
        <c:dLbls>
          <c:dLblPos val="outEnd"/>
          <c:showLegendKey val="0"/>
          <c:showVal val="1"/>
          <c:showCatName val="0"/>
          <c:showSerName val="0"/>
          <c:showPercent val="0"/>
          <c:showBubbleSize val="0"/>
        </c:dLbls>
        <c:gapWidth val="219"/>
        <c:overlap val="-27"/>
        <c:axId val="301227439"/>
        <c:axId val="301226607"/>
      </c:barChart>
      <c:catAx>
        <c:axId val="3012274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1226607"/>
        <c:crosses val="autoZero"/>
        <c:auto val="1"/>
        <c:lblAlgn val="ctr"/>
        <c:lblOffset val="100"/>
        <c:noMultiLvlLbl val="0"/>
      </c:catAx>
      <c:valAx>
        <c:axId val="301226607"/>
        <c:scaling>
          <c:orientation val="minMax"/>
        </c:scaling>
        <c:delete val="0"/>
        <c:axPos val="l"/>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12274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201706</xdr:colOff>
      <xdr:row>1</xdr:row>
      <xdr:rowOff>290738</xdr:rowOff>
    </xdr:from>
    <xdr:to>
      <xdr:col>4</xdr:col>
      <xdr:colOff>304379</xdr:colOff>
      <xdr:row>3</xdr:row>
      <xdr:rowOff>134471</xdr:rowOff>
    </xdr:to>
    <xdr:pic>
      <xdr:nvPicPr>
        <xdr:cNvPr id="4" name="4 Imagen">
          <a:extLst>
            <a:ext uri="{FF2B5EF4-FFF2-40B4-BE49-F238E27FC236}">
              <a16:creationId xmlns:a16="http://schemas.microsoft.com/office/drawing/2014/main" id="{A474DB92-D8F3-4298-A0B7-08BA9765142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93059" y="290738"/>
          <a:ext cx="4291853" cy="71779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304800</xdr:colOff>
      <xdr:row>0</xdr:row>
      <xdr:rowOff>47625</xdr:rowOff>
    </xdr:from>
    <xdr:to>
      <xdr:col>8</xdr:col>
      <xdr:colOff>552450</xdr:colOff>
      <xdr:row>12</xdr:row>
      <xdr:rowOff>114300</xdr:rowOff>
    </xdr:to>
    <xdr:graphicFrame macro="">
      <xdr:nvGraphicFramePr>
        <xdr:cNvPr id="2" name="Gráfico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371474</xdr:colOff>
      <xdr:row>13</xdr:row>
      <xdr:rowOff>123824</xdr:rowOff>
    </xdr:from>
    <xdr:to>
      <xdr:col>8</xdr:col>
      <xdr:colOff>533399</xdr:colOff>
      <xdr:row>24</xdr:row>
      <xdr:rowOff>123825</xdr:rowOff>
    </xdr:to>
    <xdr:graphicFrame macro="">
      <xdr:nvGraphicFramePr>
        <xdr:cNvPr id="3" name="Gráfico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jenciso\activos\3.%20Evaluaci&#243;n%20Independiente%20y%20Asesor&#237;a\Activos_Informacion_Evaluaci&#243;n%20Independiente%20y%20Asesor&#237;a_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jenciso\activos\11.%20Procesos%20Disciplinarios\2020\Activos_Informacion_Procesos%20Disciplinarios%20_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jenciso\activos\4.%20Gesti&#243;n%20de%20Comunicaciones%20Internas%20y%20Externas\2020\Activos_Informacion_Gesti&#243;n%20de%20Comunicaciones%20Internas%20y%20Externas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sheetName val="Hoja1"/>
      <sheetName val="PORCENTAJES"/>
      <sheetName val="Indice"/>
      <sheetName val="Valores"/>
    </sheetNames>
    <sheetDataSet>
      <sheetData sheetId="0"/>
      <sheetData sheetId="1"/>
      <sheetData sheetId="2"/>
      <sheetData sheetId="3"/>
      <sheetData sheetId="4">
        <row r="1">
          <cell r="A1" t="str">
            <v>Conceptos Jurídicos</v>
          </cell>
        </row>
        <row r="2">
          <cell r="A2" t="str">
            <v>Direccionamiento Estratégico</v>
          </cell>
        </row>
        <row r="3">
          <cell r="A3" t="str">
            <v>Evaluación Independiente y Asesoría</v>
          </cell>
        </row>
        <row r="4">
          <cell r="A4" t="str">
            <v>Gestión de Comunicaciones Internas y Externas</v>
          </cell>
        </row>
        <row r="5">
          <cell r="A5" t="str">
            <v>Gestión de Contratación</v>
          </cell>
        </row>
        <row r="6">
          <cell r="A6" t="str">
            <v>Gestión de Recursos Físicos</v>
          </cell>
        </row>
        <row r="7">
          <cell r="A7" t="str">
            <v>Gestión de Tecnologías de la Información y las Comunicaciones</v>
          </cell>
        </row>
        <row r="8">
          <cell r="A8" t="str">
            <v>Gestión Documental</v>
          </cell>
        </row>
        <row r="9">
          <cell r="A9" t="str">
            <v>Gestión Estratégica del Talento Humano</v>
          </cell>
        </row>
        <row r="10">
          <cell r="A10" t="str">
            <v xml:space="preserve">Gestión Financiera </v>
          </cell>
        </row>
        <row r="11">
          <cell r="A11" t="str">
            <v>Procesos Disciplinarios</v>
          </cell>
        </row>
        <row r="12">
          <cell r="A12" t="str">
            <v>Procesos Judiciales y Acciones Constitucionales</v>
          </cell>
        </row>
        <row r="13">
          <cell r="A13" t="str">
            <v xml:space="preserve">Relaciones Estratégicas </v>
          </cell>
        </row>
        <row r="14">
          <cell r="A14" t="str">
            <v>Saneamiento de activos de los extintos ICT INURBE</v>
          </cell>
        </row>
        <row r="15">
          <cell r="A15" t="str">
            <v>Seguimiento y Mejora Continua</v>
          </cell>
        </row>
        <row r="16">
          <cell r="A16" t="str">
            <v>Servicio al Ciudadano</v>
          </cell>
        </row>
        <row r="17">
          <cell r="A17" t="str">
            <v xml:space="preserve">Gestión a la Política de Vivienda </v>
          </cell>
        </row>
        <row r="18">
          <cell r="A18" t="str">
            <v>Gestión a la Política de Agua Potable y Saneamiento Básico</v>
          </cell>
        </row>
        <row r="19">
          <cell r="A19" t="str">
            <v>Gestión a la Política de Espacio Urbano y Territorial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 val="INVENTARIO"/>
      <sheetName val="PORCENTAJES"/>
      <sheetName val="Hoja1 (2)"/>
      <sheetName val="Indice"/>
      <sheetName val="Valore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4"/>
      <sheetName val="INVENTARIO"/>
      <sheetName val="PORCENTAJES"/>
      <sheetName val="Hoja1"/>
      <sheetName val="Hoja2"/>
      <sheetName val="Hoja1 (2)"/>
      <sheetName val="PORCENTAJES1"/>
      <sheetName val="Indice"/>
      <sheetName val="Valores"/>
    </sheetNames>
    <sheetDataSet>
      <sheetData sheetId="0"/>
      <sheetData sheetId="1"/>
      <sheetData sheetId="2"/>
      <sheetData sheetId="3"/>
      <sheetData sheetId="4"/>
      <sheetData sheetId="5"/>
      <sheetData sheetId="6"/>
      <sheetData sheetId="7"/>
      <sheetData sheetId="8"/>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ohn Jairo Enciso Alarcon" refreshedDate="44091.691406944446" createdVersion="6" refreshedVersion="6" minRefreshableVersion="3" recordCount="6" xr:uid="{00000000-000A-0000-FFFF-FFFF11000000}">
  <cacheSource type="worksheet">
    <worksheetSource ref="A8:AO15" sheet="INVENTARIO"/>
  </cacheSource>
  <cacheFields count="40">
    <cacheField name="ID" numFmtId="0">
      <sharedItems containsSemiMixedTypes="0" containsString="0" containsNumber="1" containsInteger="1" minValue="0" maxValue="0"/>
    </cacheField>
    <cacheField name="Tipo de Activo" numFmtId="0">
      <sharedItems containsNonDate="0" containsBlank="1" count="2">
        <m/>
        <s v="Información" u="1"/>
      </sharedItems>
    </cacheField>
    <cacheField name="Nombre del Activo" numFmtId="0">
      <sharedItems containsNonDate="0" containsString="0" containsBlank="1"/>
    </cacheField>
    <cacheField name="Código trd" numFmtId="0">
      <sharedItems/>
    </cacheField>
    <cacheField name="Estado" numFmtId="0">
      <sharedItems containsNonDate="0" containsString="0" containsBlank="1"/>
    </cacheField>
    <cacheField name="Descripción del activo" numFmtId="0">
      <sharedItems containsNonDate="0" containsString="0" containsBlank="1"/>
    </cacheField>
    <cacheField name="Formato en que se encuentra el Activo " numFmtId="0">
      <sharedItems containsNonDate="0" containsString="0" containsBlank="1"/>
    </cacheField>
    <cacheField name="Idioma" numFmtId="0">
      <sharedItems containsNonDate="0" containsString="0" containsBlank="1"/>
    </cacheField>
    <cacheField name="Desagragación Geográfica" numFmtId="0">
      <sharedItems containsNonDate="0" containsString="0" containsBlank="1"/>
    </cacheField>
    <cacheField name="Proceso" numFmtId="0">
      <sharedItems containsSemiMixedTypes="0" containsString="0" containsNumber="1" containsInteger="1" minValue="0" maxValue="0"/>
    </cacheField>
    <cacheField name="Àrea / Dependencia_x000a_Responsable de la Produccion de la Informacion" numFmtId="0">
      <sharedItems containsNonDate="0" containsString="0" containsBlank="1"/>
    </cacheField>
    <cacheField name="Propietario del Proceso" numFmtId="0">
      <sharedItems containsNonDate="0" containsString="0" containsBlank="1"/>
    </cacheField>
    <cacheField name="Custodio _x000a_Dependencia responsable de la custodia y acceso a la información" numFmtId="0">
      <sharedItems containsNonDate="0" containsString="0" containsBlank="1"/>
    </cacheField>
    <cacheField name="Activo de informacion asociado" numFmtId="0">
      <sharedItems containsNonDate="0" containsString="0" containsBlank="1"/>
    </cacheField>
    <cacheField name="Responsable" numFmtId="0">
      <sharedItems containsNonDate="0" containsString="0" containsBlank="1"/>
    </cacheField>
    <cacheField name="Derechos de Acceso al activo de informacion" numFmtId="0">
      <sharedItems containsNonDate="0" containsString="0" containsBlank="1"/>
    </cacheField>
    <cacheField name="Físico" numFmtId="0">
      <sharedItems containsNonDate="0" containsString="0" containsBlank="1"/>
    </cacheField>
    <cacheField name="Electrónico" numFmtId="0">
      <sharedItems containsNonDate="0" containsString="0" containsBlank="1"/>
    </cacheField>
    <cacheField name="El activo esta publicado en la página web" numFmtId="0">
      <sharedItems containsNonDate="0" containsString="0" containsBlank="1"/>
    </cacheField>
    <cacheField name="Enlace" numFmtId="0">
      <sharedItems containsNonDate="0" containsString="0" containsBlank="1"/>
    </cacheField>
    <cacheField name="Periodicidad de la información" numFmtId="0">
      <sharedItems containsNonDate="0" containsString="0" containsBlank="1"/>
    </cacheField>
    <cacheField name="Fecha más antigua con que se cuenta con la Información" numFmtId="164">
      <sharedItems containsNonDate="0" containsString="0" containsBlank="1"/>
    </cacheField>
    <cacheField name="Última fecha de actualización" numFmtId="164">
      <sharedItems containsNonDate="0" containsString="0" containsBlank="1"/>
    </cacheField>
    <cacheField name="Datos Personales" numFmtId="0">
      <sharedItems containsNonDate="0" containsString="0" containsBlank="1"/>
    </cacheField>
    <cacheField name="Tipo de Dato" numFmtId="0">
      <sharedItems containsNonDate="0" containsString="0" containsBlank="1"/>
    </cacheField>
    <cacheField name="Niveles de Clasificación" numFmtId="0">
      <sharedItems containsNonDate="0" containsString="0" containsBlank="1"/>
    </cacheField>
    <cacheField name="Objetivo Legítimo de la Excepción" numFmtId="0">
      <sharedItems containsNonDate="0" containsString="0" containsBlank="1"/>
    </cacheField>
    <cacheField name="Fundamento Constitucional o Legal" numFmtId="0">
      <sharedItems containsNonDate="0" containsString="0" containsBlank="1"/>
    </cacheField>
    <cacheField name="Fundamento Jurídico de la Excepción" numFmtId="0">
      <sharedItems containsNonDate="0" containsString="0" containsBlank="1"/>
    </cacheField>
    <cacheField name="Excepción Total o Parcial" numFmtId="0">
      <sharedItems containsNonDate="0" containsString="0" containsBlank="1"/>
    </cacheField>
    <cacheField name="Fecha de Calificación" numFmtId="0">
      <sharedItems containsNonDate="0" containsString="0" containsBlank="1"/>
    </cacheField>
    <cacheField name="Plazo de la Clasificación o Reserva" numFmtId="0">
      <sharedItems containsNonDate="0" containsString="0" containsBlank="1"/>
    </cacheField>
    <cacheField name="Confidencialidad" numFmtId="0">
      <sharedItems containsNonDate="0" containsString="0" containsBlank="1"/>
    </cacheField>
    <cacheField name="CON" numFmtId="0">
      <sharedItems/>
    </cacheField>
    <cacheField name="Integridad" numFmtId="0">
      <sharedItems containsNonDate="0" containsString="0" containsBlank="1"/>
    </cacheField>
    <cacheField name="INT" numFmtId="0">
      <sharedItems/>
    </cacheField>
    <cacheField name="Disponibilidad" numFmtId="0">
      <sharedItems containsNonDate="0" containsString="0" containsBlank="1"/>
    </cacheField>
    <cacheField name="DIP" numFmtId="0">
      <sharedItems/>
    </cacheField>
    <cacheField name="valor" numFmtId="0">
      <sharedItems/>
    </cacheField>
    <cacheField name="Criticidad del Activo / Total Promedio" numFmtId="0">
      <sharedItems count="2">
        <s v=""/>
        <s v="Medio"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
  <r>
    <n v="0"/>
    <x v="0"/>
    <m/>
    <e v="#N/A"/>
    <m/>
    <m/>
    <m/>
    <m/>
    <m/>
    <n v="0"/>
    <m/>
    <m/>
    <m/>
    <m/>
    <m/>
    <m/>
    <m/>
    <m/>
    <m/>
    <m/>
    <m/>
    <m/>
    <m/>
    <m/>
    <m/>
    <m/>
    <m/>
    <m/>
    <m/>
    <m/>
    <m/>
    <m/>
    <m/>
    <s v=""/>
    <m/>
    <s v=""/>
    <m/>
    <s v=""/>
    <s v=""/>
    <x v="0"/>
  </r>
  <r>
    <n v="0"/>
    <x v="0"/>
    <m/>
    <e v="#N/A"/>
    <m/>
    <m/>
    <m/>
    <m/>
    <m/>
    <n v="0"/>
    <m/>
    <m/>
    <m/>
    <m/>
    <m/>
    <m/>
    <m/>
    <m/>
    <m/>
    <m/>
    <m/>
    <m/>
    <m/>
    <m/>
    <m/>
    <m/>
    <m/>
    <m/>
    <m/>
    <m/>
    <m/>
    <m/>
    <m/>
    <s v=""/>
    <m/>
    <s v=""/>
    <m/>
    <s v=""/>
    <s v=""/>
    <x v="0"/>
  </r>
  <r>
    <n v="0"/>
    <x v="0"/>
    <m/>
    <e v="#N/A"/>
    <m/>
    <m/>
    <m/>
    <m/>
    <m/>
    <n v="0"/>
    <m/>
    <m/>
    <m/>
    <m/>
    <m/>
    <m/>
    <m/>
    <m/>
    <m/>
    <m/>
    <m/>
    <m/>
    <m/>
    <m/>
    <m/>
    <m/>
    <m/>
    <m/>
    <m/>
    <m/>
    <m/>
    <m/>
    <m/>
    <s v=""/>
    <m/>
    <s v=""/>
    <m/>
    <s v=""/>
    <s v=""/>
    <x v="0"/>
  </r>
  <r>
    <n v="0"/>
    <x v="0"/>
    <m/>
    <e v="#N/A"/>
    <m/>
    <m/>
    <m/>
    <m/>
    <m/>
    <n v="0"/>
    <m/>
    <m/>
    <m/>
    <m/>
    <m/>
    <m/>
    <m/>
    <m/>
    <m/>
    <m/>
    <m/>
    <m/>
    <m/>
    <m/>
    <m/>
    <m/>
    <m/>
    <m/>
    <m/>
    <m/>
    <m/>
    <m/>
    <m/>
    <s v=""/>
    <m/>
    <s v=""/>
    <m/>
    <s v=""/>
    <s v=""/>
    <x v="0"/>
  </r>
  <r>
    <n v="0"/>
    <x v="0"/>
    <m/>
    <e v="#N/A"/>
    <m/>
    <m/>
    <m/>
    <m/>
    <m/>
    <n v="0"/>
    <m/>
    <m/>
    <m/>
    <m/>
    <m/>
    <m/>
    <m/>
    <m/>
    <m/>
    <m/>
    <m/>
    <m/>
    <m/>
    <m/>
    <m/>
    <m/>
    <m/>
    <m/>
    <m/>
    <m/>
    <m/>
    <m/>
    <m/>
    <s v=""/>
    <m/>
    <s v=""/>
    <m/>
    <s v=""/>
    <s v=""/>
    <x v="0"/>
  </r>
  <r>
    <n v="0"/>
    <x v="0"/>
    <m/>
    <e v="#N/A"/>
    <m/>
    <m/>
    <m/>
    <m/>
    <m/>
    <n v="0"/>
    <m/>
    <m/>
    <m/>
    <m/>
    <m/>
    <m/>
    <m/>
    <m/>
    <m/>
    <m/>
    <m/>
    <m/>
    <m/>
    <m/>
    <m/>
    <m/>
    <m/>
    <m/>
    <m/>
    <m/>
    <m/>
    <m/>
    <m/>
    <s v=""/>
    <m/>
    <s v=""/>
    <m/>
    <s v=""/>
    <s v=""/>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TablaDinámica16"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9:B11" firstHeaderRow="1" firstDataRow="1" firstDataCol="1"/>
  <pivotFields count="40">
    <pivotField dataField="1" showAll="0"/>
    <pivotField showAll="0"/>
    <pivotField showAll="0"/>
    <pivotField showAll="0" defaultSubtotal="0"/>
    <pivotField showAll="0"/>
    <pivotField showAll="0"/>
    <pivotField showAll="0"/>
    <pivotField showAll="0" defaultSubtotal="0"/>
    <pivotField showAll="0" defaultSubtotal="0"/>
    <pivotField showAll="0"/>
    <pivotField showAll="0"/>
    <pivotField showAll="0"/>
    <pivotField showAll="0"/>
    <pivotField showAll="0"/>
    <pivotField showAll="0"/>
    <pivotField showAll="0"/>
    <pivotField showAll="0"/>
    <pivotField showAll="0"/>
    <pivotField showAll="0" defaultSubtotal="0"/>
    <pivotField showAll="0" defaultSubtotal="0"/>
    <pivotField showAll="0"/>
    <pivotField numFmtId="164" showAll="0"/>
    <pivotField numFmtId="164" showAll="0"/>
    <pivotField showAll="0"/>
    <pivotField showAll="0"/>
    <pivotField showAll="0"/>
    <pivotField showAll="0" defaultSubtotal="0"/>
    <pivotField showAll="0" defaultSubtotal="0"/>
    <pivotField showAll="0" defaultSubtotal="0"/>
    <pivotField showAll="0" defaultSubtotal="0"/>
    <pivotField showAll="0" defaultSubtotal="0"/>
    <pivotField showAll="0" defaultSubtotal="0"/>
    <pivotField showAll="0"/>
    <pivotField showAll="0"/>
    <pivotField showAll="0"/>
    <pivotField showAll="0"/>
    <pivotField showAll="0"/>
    <pivotField showAll="0"/>
    <pivotField showAll="0"/>
    <pivotField axis="axisRow" showAll="0">
      <items count="3">
        <item m="1" x="1"/>
        <item x="0"/>
        <item t="default"/>
      </items>
    </pivotField>
  </pivotFields>
  <rowFields count="1">
    <field x="39"/>
  </rowFields>
  <rowItems count="2">
    <i>
      <x v="1"/>
    </i>
    <i t="grand">
      <x/>
    </i>
  </rowItems>
  <colItems count="1">
    <i/>
  </colItems>
  <dataFields count="1">
    <dataField name="Cuenta de ID" fld="0" subtotal="count" baseField="29"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15"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5" firstHeaderRow="1" firstDataRow="1" firstDataCol="1"/>
  <pivotFields count="40">
    <pivotField dataField="1" showAll="0"/>
    <pivotField axis="axisRow" showAll="0">
      <items count="3">
        <item m="1" x="1"/>
        <item x="0"/>
        <item t="default"/>
      </items>
    </pivotField>
    <pivotField showAll="0"/>
    <pivotField showAll="0" defaultSubtotal="0"/>
    <pivotField showAll="0"/>
    <pivotField showAll="0"/>
    <pivotField showAll="0"/>
    <pivotField showAll="0" defaultSubtotal="0"/>
    <pivotField showAll="0" defaultSubtotal="0"/>
    <pivotField showAll="0"/>
    <pivotField showAll="0"/>
    <pivotField showAll="0"/>
    <pivotField showAll="0"/>
    <pivotField showAll="0"/>
    <pivotField showAll="0"/>
    <pivotField showAll="0"/>
    <pivotField showAll="0"/>
    <pivotField showAll="0"/>
    <pivotField showAll="0" defaultSubtotal="0"/>
    <pivotField showAll="0" defaultSubtotal="0"/>
    <pivotField showAll="0"/>
    <pivotField numFmtId="164" showAll="0"/>
    <pivotField numFmtId="164" showAll="0"/>
    <pivotField showAll="0"/>
    <pivotField showAll="0"/>
    <pivotField showAll="0"/>
    <pivotField showAll="0" defaultSubtotal="0"/>
    <pivotField showAll="0" defaultSubtotal="0"/>
    <pivotField showAll="0" defaultSubtotal="0"/>
    <pivotField showAll="0" defaultSubtotal="0"/>
    <pivotField showAll="0" defaultSubtotal="0"/>
    <pivotField showAll="0" defaultSubtotal="0"/>
    <pivotField showAll="0"/>
    <pivotField showAll="0"/>
    <pivotField showAll="0"/>
    <pivotField showAll="0"/>
    <pivotField showAll="0"/>
    <pivotField showAll="0"/>
    <pivotField showAll="0"/>
    <pivotField showAll="0"/>
  </pivotFields>
  <rowFields count="1">
    <field x="1"/>
  </rowFields>
  <rowItems count="2">
    <i>
      <x v="1"/>
    </i>
    <i t="grand">
      <x/>
    </i>
  </rowItems>
  <colItems count="1">
    <i/>
  </colItems>
  <dataFields count="1">
    <dataField name="Cuenta de ID" fld="0" subtotal="count" baseField="1"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5" displayName="Tabla15" ref="B5:C7" totalsRowCount="1">
  <autoFilter ref="B5:C6" xr:uid="{00000000-0009-0000-0100-000001000000}"/>
  <tableColumns count="2">
    <tableColumn id="1" xr3:uid="{00000000-0010-0000-0000-000001000000}" name="TIPO DE ACTIVO"/>
    <tableColumn id="2" xr3:uid="{00000000-0010-0000-0000-000002000000}" name="Total"/>
  </tableColumns>
  <tableStyleInfo name="TableStyleLight1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26" displayName="Tabla26" ref="B17:C20" totalsRowShown="0">
  <autoFilter ref="B17:C20" xr:uid="{00000000-0009-0000-0100-000002000000}"/>
  <tableColumns count="2">
    <tableColumn id="1" xr3:uid="{00000000-0010-0000-0100-000001000000}" name="CRITICIDAD DE LOS ACTIVOS" dataDxfId="18">
      <calculatedColumnFormula>[2]Hoja3!A16</calculatedColumnFormula>
    </tableColumn>
    <tableColumn id="2" xr3:uid="{00000000-0010-0000-0100-000002000000}" name="total" dataDxfId="17">
      <calculatedColumnFormula>[3]Hoja4!B17</calculatedColumnFormula>
    </tableColumn>
  </tableColumns>
  <tableStyleInfo name="TableStyleLight1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a3" displayName="Tabla3" ref="D1:E3" totalsRowShown="0">
  <autoFilter ref="D1:E3" xr:uid="{00000000-0009-0000-0100-000003000000}"/>
  <tableColumns count="2">
    <tableColumn id="1" xr3:uid="{00000000-0010-0000-0200-000001000000}" name="Columna1"/>
    <tableColumn id="2" xr3:uid="{00000000-0010-0000-0200-000002000000}" name="ENCABEZADO"/>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8" Type="http://schemas.openxmlformats.org/officeDocument/2006/relationships/hyperlink" Target="mailto:JJaramillo@minvivienda.gov.co" TargetMode="External"/><Relationship Id="rId13" Type="http://schemas.openxmlformats.org/officeDocument/2006/relationships/hyperlink" Target="mailto:DRomero@minvivienda.gov.co" TargetMode="External"/><Relationship Id="rId18" Type="http://schemas.openxmlformats.org/officeDocument/2006/relationships/hyperlink" Target="mailto:MCantor@minvivienda.gov.co" TargetMode="External"/><Relationship Id="rId3" Type="http://schemas.openxmlformats.org/officeDocument/2006/relationships/hyperlink" Target="mailto:lacosta@minvivienda.gov.co" TargetMode="External"/><Relationship Id="rId21" Type="http://schemas.openxmlformats.org/officeDocument/2006/relationships/hyperlink" Target="mailto:ABarrueto@minvivienda.gov.co" TargetMode="External"/><Relationship Id="rId7" Type="http://schemas.openxmlformats.org/officeDocument/2006/relationships/hyperlink" Target="mailto:CMiranda@minvivienda.gov.co" TargetMode="External"/><Relationship Id="rId12" Type="http://schemas.openxmlformats.org/officeDocument/2006/relationships/hyperlink" Target="mailto:MZRivera@minvivienda.gov.co/rperafan@minvivienda.gov.co" TargetMode="External"/><Relationship Id="rId17" Type="http://schemas.openxmlformats.org/officeDocument/2006/relationships/hyperlink" Target="mailto:OAragon@minvivienda.gov.co" TargetMode="External"/><Relationship Id="rId2" Type="http://schemas.openxmlformats.org/officeDocument/2006/relationships/hyperlink" Target="mailto:OUribe@minvivienda.gov.co" TargetMode="External"/><Relationship Id="rId16" Type="http://schemas.openxmlformats.org/officeDocument/2006/relationships/hyperlink" Target="mailto:GDiaz@minvivienda.gov.co" TargetMode="External"/><Relationship Id="rId20" Type="http://schemas.openxmlformats.org/officeDocument/2006/relationships/hyperlink" Target="mailto:GRuiz@minvivienda.gov.co" TargetMode="External"/><Relationship Id="rId1" Type="http://schemas.openxmlformats.org/officeDocument/2006/relationships/printerSettings" Target="../printerSettings/printerSettings3.bin"/><Relationship Id="rId6" Type="http://schemas.openxmlformats.org/officeDocument/2006/relationships/hyperlink" Target="mailto:EdGomez@minvivienda.gov.co" TargetMode="External"/><Relationship Id="rId11" Type="http://schemas.openxmlformats.org/officeDocument/2006/relationships/hyperlink" Target="mailto:jcardenas@minvivienda.gov.co" TargetMode="External"/><Relationship Id="rId24" Type="http://schemas.openxmlformats.org/officeDocument/2006/relationships/printerSettings" Target="../printerSettings/printerSettings4.bin"/><Relationship Id="rId5" Type="http://schemas.openxmlformats.org/officeDocument/2006/relationships/hyperlink" Target="mailto:PCabrera@minvivienda.gov.co" TargetMode="External"/><Relationship Id="rId15" Type="http://schemas.openxmlformats.org/officeDocument/2006/relationships/hyperlink" Target="mailto:Dvillamil@minvivienda.gov.co" TargetMode="External"/><Relationship Id="rId23" Type="http://schemas.openxmlformats.org/officeDocument/2006/relationships/hyperlink" Target="mailto:jcardenas@minvivienda.gov.co" TargetMode="External"/><Relationship Id="rId10" Type="http://schemas.openxmlformats.org/officeDocument/2006/relationships/hyperlink" Target="mailto:smelo@minvivienda.gov.co" TargetMode="External"/><Relationship Id="rId19" Type="http://schemas.openxmlformats.org/officeDocument/2006/relationships/hyperlink" Target="mailto:MCantor@minvivienda.gov.co" TargetMode="External"/><Relationship Id="rId4" Type="http://schemas.openxmlformats.org/officeDocument/2006/relationships/hyperlink" Target="mailto:nquintero@minvivienda.gov.co" TargetMode="External"/><Relationship Id="rId9" Type="http://schemas.openxmlformats.org/officeDocument/2006/relationships/hyperlink" Target="mailto:IMpaez@minvivienda.gov.co" TargetMode="External"/><Relationship Id="rId14" Type="http://schemas.openxmlformats.org/officeDocument/2006/relationships/hyperlink" Target="mailto:NPosada@minvivienda.gov.co" TargetMode="External"/><Relationship Id="rId22" Type="http://schemas.openxmlformats.org/officeDocument/2006/relationships/hyperlink" Target="mailto:rperafan@minvivienda.gov.co"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B11"/>
  <sheetViews>
    <sheetView workbookViewId="0">
      <selection activeCell="E14" sqref="E14"/>
    </sheetView>
  </sheetViews>
  <sheetFormatPr baseColWidth="10" defaultRowHeight="15"/>
  <cols>
    <col min="1" max="1" width="17.5703125" customWidth="1"/>
    <col min="2" max="2" width="12.28515625" customWidth="1"/>
  </cols>
  <sheetData>
    <row r="3" spans="1:2">
      <c r="A3" s="128" t="s">
        <v>658</v>
      </c>
      <c r="B3" t="s">
        <v>591</v>
      </c>
    </row>
    <row r="4" spans="1:2">
      <c r="A4" s="129" t="s">
        <v>1151</v>
      </c>
      <c r="B4" s="127">
        <v>6</v>
      </c>
    </row>
    <row r="5" spans="1:2">
      <c r="A5" s="129" t="s">
        <v>659</v>
      </c>
      <c r="B5" s="127">
        <v>6</v>
      </c>
    </row>
    <row r="9" spans="1:2">
      <c r="A9" s="128" t="s">
        <v>658</v>
      </c>
      <c r="B9" t="s">
        <v>591</v>
      </c>
    </row>
    <row r="10" spans="1:2">
      <c r="A10" s="129"/>
      <c r="B10" s="127">
        <v>6</v>
      </c>
    </row>
    <row r="11" spans="1:2">
      <c r="A11" s="129" t="s">
        <v>659</v>
      </c>
      <c r="B11" s="127">
        <v>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tabColor theme="7" tint="-0.249977111117893"/>
    <pageSetUpPr fitToPage="1"/>
  </sheetPr>
  <dimension ref="A2:AO1917"/>
  <sheetViews>
    <sheetView showGridLines="0" tabSelected="1" zoomScale="70" zoomScaleNormal="70" workbookViewId="0">
      <selection activeCell="C5" sqref="C5:I5"/>
    </sheetView>
  </sheetViews>
  <sheetFormatPr baseColWidth="10" defaultColWidth="11.42578125" defaultRowHeight="12.75"/>
  <cols>
    <col min="1" max="1" width="4.42578125" style="219" customWidth="1"/>
    <col min="2" max="2" width="20.140625" style="220" customWidth="1"/>
    <col min="3" max="3" width="21.85546875" style="220" customWidth="1"/>
    <col min="4" max="4" width="20.85546875" style="220" customWidth="1"/>
    <col min="5" max="5" width="18" style="220" customWidth="1"/>
    <col min="6" max="6" width="35.28515625" style="220" customWidth="1"/>
    <col min="7" max="9" width="21.42578125" style="220" customWidth="1"/>
    <col min="10" max="10" width="23.140625" style="220" customWidth="1"/>
    <col min="11" max="11" width="25.85546875" style="221" customWidth="1"/>
    <col min="12" max="12" width="16" style="221" customWidth="1"/>
    <col min="13" max="13" width="31.85546875" style="220" customWidth="1"/>
    <col min="14" max="14" width="23.5703125" style="220" customWidth="1"/>
    <col min="15" max="15" width="18" style="220" customWidth="1"/>
    <col min="16" max="16" width="18.5703125" style="220" customWidth="1"/>
    <col min="17" max="17" width="16.42578125" style="220" customWidth="1"/>
    <col min="18" max="18" width="17.5703125" style="220" customWidth="1"/>
    <col min="19" max="20" width="21.85546875" style="220" customWidth="1"/>
    <col min="21" max="21" width="18.42578125" style="220" customWidth="1"/>
    <col min="22" max="22" width="22.140625" style="220" customWidth="1"/>
    <col min="23" max="23" width="18.85546875" style="220" customWidth="1"/>
    <col min="24" max="24" width="14.5703125" style="220" customWidth="1"/>
    <col min="25" max="25" width="6.85546875" style="220" hidden="1" customWidth="1"/>
    <col min="26" max="26" width="17.5703125" style="220" customWidth="1"/>
    <col min="27" max="33" width="20.140625" style="220" customWidth="1"/>
    <col min="34" max="34" width="21.7109375" style="219" customWidth="1"/>
    <col min="35" max="35" width="9.85546875" style="219" hidden="1" customWidth="1"/>
    <col min="36" max="36" width="14.42578125" style="219" customWidth="1"/>
    <col min="37" max="37" width="10.42578125" style="219" hidden="1" customWidth="1"/>
    <col min="38" max="38" width="19.5703125" style="219" customWidth="1"/>
    <col min="39" max="39" width="13.7109375" style="219" hidden="1" customWidth="1"/>
    <col min="40" max="40" width="7.7109375" style="219" hidden="1" customWidth="1"/>
    <col min="41" max="41" width="20.85546875" style="222" customWidth="1"/>
    <col min="42" max="16384" width="11.42578125" style="223"/>
  </cols>
  <sheetData>
    <row r="2" spans="1:41" ht="34.5" customHeight="1">
      <c r="A2" s="269"/>
      <c r="B2" s="270"/>
      <c r="C2" s="270"/>
      <c r="D2" s="270"/>
      <c r="E2" s="270"/>
      <c r="F2" s="271"/>
      <c r="G2" s="272" t="s">
        <v>1180</v>
      </c>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3"/>
      <c r="AJ2" s="273"/>
      <c r="AK2" s="274"/>
      <c r="AL2" s="275" t="s">
        <v>1190</v>
      </c>
      <c r="AM2" s="275"/>
      <c r="AN2" s="275"/>
      <c r="AO2" s="275"/>
    </row>
    <row r="3" spans="1:41" ht="34.5" customHeight="1">
      <c r="A3" s="276"/>
      <c r="B3" s="277"/>
      <c r="C3" s="277"/>
      <c r="D3" s="277"/>
      <c r="E3" s="277"/>
      <c r="F3" s="278"/>
      <c r="G3" s="279"/>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1"/>
      <c r="AL3" s="275" t="s">
        <v>1181</v>
      </c>
      <c r="AM3" s="275"/>
      <c r="AN3" s="275"/>
      <c r="AO3" s="275"/>
    </row>
    <row r="4" spans="1:41" ht="35.25" customHeight="1">
      <c r="A4" s="282"/>
      <c r="B4" s="283"/>
      <c r="C4" s="283"/>
      <c r="D4" s="283"/>
      <c r="E4" s="283"/>
      <c r="F4" s="284"/>
      <c r="G4" s="285"/>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24"/>
      <c r="AL4" s="275" t="s">
        <v>1182</v>
      </c>
      <c r="AM4" s="275"/>
      <c r="AN4" s="275"/>
      <c r="AO4" s="275"/>
    </row>
    <row r="5" spans="1:41" s="229" customFormat="1" ht="60" customHeight="1">
      <c r="A5" s="225" t="s">
        <v>1176</v>
      </c>
      <c r="B5" s="225"/>
      <c r="C5" s="287"/>
      <c r="D5" s="287"/>
      <c r="E5" s="287"/>
      <c r="F5" s="287"/>
      <c r="G5" s="287"/>
      <c r="H5" s="287"/>
      <c r="I5" s="287"/>
      <c r="J5" s="226" t="e">
        <f>VLOOKUP(C5,Valores!A1:B19,2,0)</f>
        <v>#N/A</v>
      </c>
      <c r="K5" s="226"/>
      <c r="L5" s="227"/>
      <c r="M5" s="228"/>
      <c r="N5" s="228"/>
      <c r="O5" s="228"/>
      <c r="P5" s="228"/>
      <c r="Q5" s="228"/>
      <c r="R5" s="228"/>
      <c r="S5" s="228"/>
      <c r="T5" s="228"/>
      <c r="U5" s="228"/>
      <c r="V5" s="228"/>
      <c r="W5" s="228"/>
      <c r="X5" s="228"/>
      <c r="Y5" s="228"/>
      <c r="Z5" s="228"/>
      <c r="AA5" s="228"/>
      <c r="AB5" s="228"/>
      <c r="AC5" s="228"/>
      <c r="AD5" s="228"/>
      <c r="AE5" s="228"/>
      <c r="AF5" s="228"/>
      <c r="AG5" s="228"/>
      <c r="AO5" s="230"/>
    </row>
    <row r="6" spans="1:41" s="229" customFormat="1" ht="39" customHeight="1">
      <c r="A6" s="231" t="s">
        <v>1184</v>
      </c>
      <c r="B6" s="232"/>
      <c r="C6" s="232"/>
      <c r="D6" s="232"/>
      <c r="E6" s="232"/>
      <c r="F6" s="232"/>
      <c r="G6" s="232"/>
      <c r="H6" s="232"/>
      <c r="I6" s="232"/>
      <c r="J6" s="232"/>
      <c r="K6" s="232"/>
      <c r="L6" s="232"/>
      <c r="M6" s="232"/>
      <c r="N6" s="232"/>
      <c r="O6" s="232"/>
      <c r="P6" s="232"/>
      <c r="Q6" s="232"/>
      <c r="R6" s="232"/>
      <c r="S6" s="232"/>
      <c r="T6" s="232"/>
      <c r="U6" s="232"/>
      <c r="V6" s="232"/>
      <c r="W6" s="233"/>
      <c r="X6" s="231" t="s">
        <v>1178</v>
      </c>
      <c r="Y6" s="232"/>
      <c r="Z6" s="232"/>
      <c r="AA6" s="232"/>
      <c r="AB6" s="232"/>
      <c r="AC6" s="232"/>
      <c r="AD6" s="232"/>
      <c r="AE6" s="232"/>
      <c r="AF6" s="232"/>
      <c r="AG6" s="233"/>
      <c r="AH6" s="231" t="s">
        <v>1179</v>
      </c>
      <c r="AI6" s="232"/>
      <c r="AJ6" s="232"/>
      <c r="AK6" s="232"/>
      <c r="AL6" s="232"/>
      <c r="AM6" s="232"/>
      <c r="AN6" s="232"/>
      <c r="AO6" s="233"/>
    </row>
    <row r="7" spans="1:41" s="243" customFormat="1" ht="44.25" customHeight="1" thickBot="1">
      <c r="A7" s="234" t="s">
        <v>12</v>
      </c>
      <c r="B7" s="234"/>
      <c r="C7" s="234"/>
      <c r="D7" s="234"/>
      <c r="E7" s="234"/>
      <c r="F7" s="234"/>
      <c r="G7" s="235" t="s">
        <v>14</v>
      </c>
      <c r="H7" s="236"/>
      <c r="I7" s="236"/>
      <c r="J7" s="236"/>
      <c r="K7" s="236"/>
      <c r="L7" s="236"/>
      <c r="M7" s="236"/>
      <c r="N7" s="237"/>
      <c r="O7" s="234" t="s">
        <v>9</v>
      </c>
      <c r="P7" s="234"/>
      <c r="Q7" s="234" t="s">
        <v>10</v>
      </c>
      <c r="R7" s="234"/>
      <c r="S7" s="234" t="s">
        <v>722</v>
      </c>
      <c r="T7" s="234"/>
      <c r="U7" s="234" t="s">
        <v>133</v>
      </c>
      <c r="V7" s="238"/>
      <c r="W7" s="238"/>
      <c r="X7" s="234" t="s">
        <v>15</v>
      </c>
      <c r="Y7" s="234"/>
      <c r="Z7" s="234"/>
      <c r="AA7" s="239" t="s">
        <v>144</v>
      </c>
      <c r="AB7" s="240"/>
      <c r="AC7" s="240"/>
      <c r="AD7" s="240"/>
      <c r="AE7" s="240"/>
      <c r="AF7" s="240"/>
      <c r="AG7" s="241"/>
      <c r="AH7" s="242" t="s">
        <v>124</v>
      </c>
      <c r="AI7" s="242"/>
      <c r="AJ7" s="242"/>
      <c r="AK7" s="242"/>
      <c r="AL7" s="242"/>
      <c r="AM7" s="242"/>
      <c r="AN7" s="242"/>
      <c r="AO7" s="242"/>
    </row>
    <row r="8" spans="1:41" s="249" customFormat="1" ht="60">
      <c r="A8" s="244" t="s">
        <v>18</v>
      </c>
      <c r="B8" s="245" t="s">
        <v>55</v>
      </c>
      <c r="C8" s="245" t="s">
        <v>3</v>
      </c>
      <c r="D8" s="245" t="s">
        <v>1189</v>
      </c>
      <c r="E8" s="245" t="s">
        <v>588</v>
      </c>
      <c r="F8" s="245" t="s">
        <v>254</v>
      </c>
      <c r="G8" s="245" t="s">
        <v>255</v>
      </c>
      <c r="H8" s="245" t="s">
        <v>670</v>
      </c>
      <c r="I8" s="245" t="s">
        <v>1185</v>
      </c>
      <c r="J8" s="245" t="s">
        <v>141</v>
      </c>
      <c r="K8" s="245" t="s">
        <v>1186</v>
      </c>
      <c r="L8" s="245" t="s">
        <v>1177</v>
      </c>
      <c r="M8" s="245" t="s">
        <v>253</v>
      </c>
      <c r="N8" s="245" t="s">
        <v>1187</v>
      </c>
      <c r="O8" s="245" t="s">
        <v>2</v>
      </c>
      <c r="P8" s="245" t="s">
        <v>1188</v>
      </c>
      <c r="Q8" s="245" t="s">
        <v>143</v>
      </c>
      <c r="R8" s="245" t="s">
        <v>142</v>
      </c>
      <c r="S8" s="245" t="s">
        <v>720</v>
      </c>
      <c r="T8" s="288" t="s">
        <v>721</v>
      </c>
      <c r="U8" s="245" t="s">
        <v>4</v>
      </c>
      <c r="V8" s="245" t="s">
        <v>150</v>
      </c>
      <c r="W8" s="245" t="s">
        <v>5</v>
      </c>
      <c r="X8" s="245" t="s">
        <v>16</v>
      </c>
      <c r="Y8" s="245"/>
      <c r="Z8" s="245" t="s">
        <v>13</v>
      </c>
      <c r="AA8" s="245" t="s">
        <v>145</v>
      </c>
      <c r="AB8" s="245" t="s">
        <v>677</v>
      </c>
      <c r="AC8" s="245" t="s">
        <v>678</v>
      </c>
      <c r="AD8" s="245" t="s">
        <v>679</v>
      </c>
      <c r="AE8" s="245" t="s">
        <v>680</v>
      </c>
      <c r="AF8" s="245" t="s">
        <v>681</v>
      </c>
      <c r="AG8" s="245" t="s">
        <v>682</v>
      </c>
      <c r="AH8" s="246" t="s">
        <v>6</v>
      </c>
      <c r="AI8" s="247" t="s">
        <v>137</v>
      </c>
      <c r="AJ8" s="246" t="s">
        <v>7</v>
      </c>
      <c r="AK8" s="247" t="s">
        <v>138</v>
      </c>
      <c r="AL8" s="246" t="s">
        <v>8</v>
      </c>
      <c r="AM8" s="247" t="s">
        <v>139</v>
      </c>
      <c r="AN8" s="247" t="s">
        <v>140</v>
      </c>
      <c r="AO8" s="248" t="s">
        <v>146</v>
      </c>
    </row>
    <row r="9" spans="1:41" s="126" customFormat="1" ht="15" customHeight="1">
      <c r="A9" s="121" t="str">
        <f>IF(B9 ="","",1)</f>
        <v/>
      </c>
      <c r="B9" s="95"/>
      <c r="C9" s="95"/>
      <c r="D9" s="95"/>
      <c r="E9" s="95"/>
      <c r="F9" s="96"/>
      <c r="G9" s="95"/>
      <c r="H9" s="95"/>
      <c r="I9" s="95"/>
      <c r="J9" s="95" t="str">
        <f t="shared" ref="J9:J17" si="0">IF(A9="","",$C$5)</f>
        <v/>
      </c>
      <c r="K9" s="95"/>
      <c r="L9" s="95" t="str">
        <f>IF(J9="","",VLOOKUP(J9,Valores!$A$87:$B$105,2,FALSE))</f>
        <v/>
      </c>
      <c r="M9" s="95"/>
      <c r="N9" s="95"/>
      <c r="O9" s="95"/>
      <c r="P9" s="95"/>
      <c r="Q9" s="95" t="str">
        <f>IF(E9="Físico","Digite la ubicación",IF(E9="Digital","No Aplica",IF(E9="Físico-Digital","Digite la ubicación",IF(E9="","","No Aplica"))))</f>
        <v/>
      </c>
      <c r="R9" s="95" t="str">
        <f>IF(E9="Digital","Digite la ubicación",IF(E9="Físico","No Aplica",IF(E9="Físico-Digital","Digite la ubicación",IF(E9="","","No Aplica"))))</f>
        <v/>
      </c>
      <c r="S9" s="95"/>
      <c r="T9" s="95" t="str">
        <f t="shared" ref="T9:T17" si="1">IF(S9="","",IF(S9="NO","No aplica","Digite el enlace"))</f>
        <v/>
      </c>
      <c r="U9" s="123"/>
      <c r="V9" s="98"/>
      <c r="W9" s="98"/>
      <c r="X9" s="95"/>
      <c r="Y9" s="95" t="str">
        <f>IF(X9="Si","clasificacion","No aplica")</f>
        <v>No aplica</v>
      </c>
      <c r="Z9" s="95"/>
      <c r="AA9" s="95"/>
      <c r="AB9" s="95" t="str">
        <f t="shared" ref="AB9:AB17" si="2">IF(AA9="","",IF(OR(AA9="Reservada",AA9="Clasificada"),"Diligencie campo","No aplica"))</f>
        <v/>
      </c>
      <c r="AC9" s="95" t="str">
        <f>IF(AA9="","",IF(OR(AA9="Reservada",AA9="Clasificada"),"Diligencie campo","No aplica"))</f>
        <v/>
      </c>
      <c r="AD9" s="95" t="str">
        <f>IF(AA9="","",IF(OR(AA9="Reservada",AA9="Clasificada"),"Diligencie campo","No aplica"))</f>
        <v/>
      </c>
      <c r="AE9" s="95" t="str">
        <f>IF(AA9="","",IF(OR(AA9="Reservada",AA9="Clasificada"),"Diligencie campo","No aplica"))</f>
        <v/>
      </c>
      <c r="AF9" s="95" t="str">
        <f>IF(AA9="","",IF(OR(AA9="Reservada",AA9="Clasificada"),"Diligencie campo","No aplica"))</f>
        <v/>
      </c>
      <c r="AG9" s="95" t="str">
        <f>IF(AA9="","",IF(OR(AA9="Reservada",AA9="Clasificada"),"Diligencie campo","No aplica"))</f>
        <v/>
      </c>
      <c r="AH9" s="95"/>
      <c r="AI9" s="95" t="str">
        <f>IF(AH9="0-No Aplica",0,IF(AH9="1-Datos Abiertos",1,IF(AH9="2-Publica",2,IF(AH9="3-Publica Clasificada",3,IF(AH9="4-Publica Reservada",4,"")))))</f>
        <v/>
      </c>
      <c r="AJ9" s="95"/>
      <c r="AK9" s="95" t="str">
        <f>IF(AJ9="1-Baja",1,IF(AJ9="2-Media",2,IF(AJ9="3-Alta",3,IF(AJ9="4-Muy Alta",4,""))))</f>
        <v/>
      </c>
      <c r="AL9" s="95"/>
      <c r="AM9" s="95" t="str">
        <f>IF(AL9="1-Baja",1,IF(AL9="2-Media",2,IF(AL9="3-Alta",3,IF(AL9="4-Muy Alta",4,""))))</f>
        <v/>
      </c>
      <c r="AN9" s="95" t="str">
        <f>IFERROR(ROUND(AVERAGE(AI9,AK9,AM9),0),"")</f>
        <v/>
      </c>
      <c r="AO9" s="122" t="str">
        <f>IF(AN9&lt;=1,"Bajo",IF(AN9&lt;=2,"Medio",IF(AN9&lt;=3,"Alto",IF(AN9&lt;=4,"Muy Alto",""))))</f>
        <v/>
      </c>
    </row>
    <row r="10" spans="1:41" s="126" customFormat="1" ht="15" customHeight="1">
      <c r="A10" s="121" t="str">
        <f>IF(B10="","",(A9+1))</f>
        <v/>
      </c>
      <c r="B10" s="95"/>
      <c r="C10" s="95"/>
      <c r="D10" s="95" t="str">
        <f>IF(C10="","",VLOOKUP(C10,TRD!D:E,2,FALSE))</f>
        <v/>
      </c>
      <c r="E10" s="95"/>
      <c r="F10" s="96"/>
      <c r="G10" s="95"/>
      <c r="H10" s="95"/>
      <c r="I10" s="95"/>
      <c r="J10" s="95" t="str">
        <f t="shared" si="0"/>
        <v/>
      </c>
      <c r="K10" s="95"/>
      <c r="L10" s="95" t="str">
        <f>IF(J10="","",VLOOKUP(J10,Valores!$A$87:$B$105,2,FALSE))</f>
        <v/>
      </c>
      <c r="M10" s="95"/>
      <c r="N10" s="95"/>
      <c r="O10" s="95"/>
      <c r="P10" s="95"/>
      <c r="Q10" s="95" t="str">
        <f t="shared" ref="Q10:Q15" si="3">IF(E10="Físico","Digite la ubicación",IF(E10="Digital","No Aplica",IF(E10="Físico-Digital","Digite la ubicación",IF(E10="","","No Aplica"))))</f>
        <v/>
      </c>
      <c r="R10" s="95" t="str">
        <f t="shared" ref="R10:R15" si="4">IF(E10="Digital","Digite la ubicación",IF(E10="Físico","No Aplica",IF(E10="Físico-Digital","Digite la ubicación",IF(E10="","","No Aplica"))))</f>
        <v/>
      </c>
      <c r="S10" s="95"/>
      <c r="T10" s="95" t="str">
        <f t="shared" si="1"/>
        <v/>
      </c>
      <c r="U10" s="123"/>
      <c r="V10" s="98"/>
      <c r="W10" s="98"/>
      <c r="X10" s="95"/>
      <c r="Y10" s="95" t="str">
        <f t="shared" ref="Y10:Y17" si="5">IF(X10="Si","clasificacion","No aplica")</f>
        <v>No aplica</v>
      </c>
      <c r="Z10" s="95"/>
      <c r="AA10" s="95"/>
      <c r="AB10" s="95" t="str">
        <f t="shared" si="2"/>
        <v/>
      </c>
      <c r="AC10" s="95" t="str">
        <f t="shared" ref="AC10:AC15" si="6">IF(AA10="","",IF(OR(AA10="Reservada",AA10="Clasificada"),"Diligencie campo","No aplica"))</f>
        <v/>
      </c>
      <c r="AD10" s="95" t="str">
        <f t="shared" ref="AD10:AD15" si="7">IF(AA10="","",IF(OR(AA10="Reservada",AA10="Clasificada"),"Diligencie campo","No aplica"))</f>
        <v/>
      </c>
      <c r="AE10" s="95" t="str">
        <f t="shared" ref="AE10:AE15" si="8">IF(AA10="","",IF(OR(AA10="Reservada",AA10="Clasificada"),"Diligencie campo","No aplica"))</f>
        <v/>
      </c>
      <c r="AF10" s="95" t="str">
        <f t="shared" ref="AF10:AF15" si="9">IF(AA10="","",IF(OR(AA10="Reservada",AA10="Clasificada"),"Diligencie campo","No aplica"))</f>
        <v/>
      </c>
      <c r="AG10" s="95" t="str">
        <f t="shared" ref="AG10:AG15" si="10">IF(AA10="","",IF(OR(AA10="Reservada",AA10="Clasificada"),"Diligencie campo","No aplica"))</f>
        <v/>
      </c>
      <c r="AH10" s="95"/>
      <c r="AI10" s="95" t="str">
        <f t="shared" ref="AI10:AI14" si="11">IF(AH10="0-No Aplica",0,IF(AH10="1-Datos Abiertos",1,IF(AH10="2-Publica",2,IF(AH10="3-Publica Clasificada",3,IF(AH10="4-Publica Reservada",4,"")))))</f>
        <v/>
      </c>
      <c r="AJ10" s="95"/>
      <c r="AK10" s="95" t="str">
        <f t="shared" ref="AK10:AK14" si="12">IF(AJ10="1-Baja",1,IF(AJ10="2-Media",2,IF(AJ10="3-Alta",3,IF(AJ10="4-Muy Alta",4,""))))</f>
        <v/>
      </c>
      <c r="AL10" s="95"/>
      <c r="AM10" s="95" t="str">
        <f t="shared" ref="AM10:AM15" si="13">IF(AL10="1-Baja",1,IF(AL10="2-Media",2,IF(AL10="3-Alta",3,IF(AL10="4-Muy Alta",4,""))))</f>
        <v/>
      </c>
      <c r="AN10" s="95" t="str">
        <f t="shared" ref="AN10:AN15" si="14">IFERROR(ROUND(AVERAGE(AI10,AK10,AM10),0),"")</f>
        <v/>
      </c>
      <c r="AO10" s="122" t="str">
        <f t="shared" ref="AO10:AO15" si="15">IF(AN10&lt;=1,"Bajo",IF(AN10&lt;=2,"Medio",IF(AN10&lt;=3,"Alto",IF(AN10&lt;=4,"Muy Alto",""))))</f>
        <v/>
      </c>
    </row>
    <row r="11" spans="1:41" s="126" customFormat="1" ht="15" customHeight="1">
      <c r="A11" s="121" t="str">
        <f t="shared" ref="A11:A13" si="16">IF(B11="","",(A10+1))</f>
        <v/>
      </c>
      <c r="B11" s="95"/>
      <c r="C11" s="95"/>
      <c r="D11" s="95" t="str">
        <f>IF(C11="","",VLOOKUP(C11,TRD!D:E,2,FALSE))</f>
        <v/>
      </c>
      <c r="E11" s="95"/>
      <c r="F11" s="96"/>
      <c r="G11" s="95"/>
      <c r="H11" s="95"/>
      <c r="I11" s="95"/>
      <c r="J11" s="95" t="str">
        <f t="shared" si="0"/>
        <v/>
      </c>
      <c r="K11" s="95"/>
      <c r="L11" s="95" t="str">
        <f>IF(J11="","",VLOOKUP(J11,Valores!$A$87:$B$105,2,FALSE))</f>
        <v/>
      </c>
      <c r="M11" s="95"/>
      <c r="N11" s="95"/>
      <c r="O11" s="95"/>
      <c r="P11" s="95"/>
      <c r="Q11" s="95" t="str">
        <f t="shared" si="3"/>
        <v/>
      </c>
      <c r="R11" s="95" t="str">
        <f t="shared" si="4"/>
        <v/>
      </c>
      <c r="S11" s="95"/>
      <c r="T11" s="95" t="str">
        <f t="shared" si="1"/>
        <v/>
      </c>
      <c r="U11" s="123"/>
      <c r="V11" s="98"/>
      <c r="W11" s="98"/>
      <c r="X11" s="95"/>
      <c r="Y11" s="95" t="str">
        <f t="shared" si="5"/>
        <v>No aplica</v>
      </c>
      <c r="Z11" s="95"/>
      <c r="AA11" s="95"/>
      <c r="AB11" s="95" t="str">
        <f t="shared" si="2"/>
        <v/>
      </c>
      <c r="AC11" s="95" t="str">
        <f t="shared" si="6"/>
        <v/>
      </c>
      <c r="AD11" s="95" t="str">
        <f t="shared" si="7"/>
        <v/>
      </c>
      <c r="AE11" s="95" t="str">
        <f t="shared" si="8"/>
        <v/>
      </c>
      <c r="AF11" s="95" t="str">
        <f t="shared" si="9"/>
        <v/>
      </c>
      <c r="AG11" s="95" t="str">
        <f t="shared" si="10"/>
        <v/>
      </c>
      <c r="AH11" s="95"/>
      <c r="AI11" s="95" t="str">
        <f t="shared" si="11"/>
        <v/>
      </c>
      <c r="AJ11" s="95"/>
      <c r="AK11" s="95" t="str">
        <f t="shared" si="12"/>
        <v/>
      </c>
      <c r="AL11" s="95"/>
      <c r="AM11" s="95" t="str">
        <f t="shared" si="13"/>
        <v/>
      </c>
      <c r="AN11" s="95" t="str">
        <f t="shared" si="14"/>
        <v/>
      </c>
      <c r="AO11" s="122" t="str">
        <f t="shared" si="15"/>
        <v/>
      </c>
    </row>
    <row r="12" spans="1:41" s="126" customFormat="1" ht="15" customHeight="1">
      <c r="A12" s="121" t="str">
        <f t="shared" si="16"/>
        <v/>
      </c>
      <c r="B12" s="95"/>
      <c r="C12" s="95"/>
      <c r="D12" s="95" t="str">
        <f>IF(C12="","",VLOOKUP(C12,TRD!D:E,2,FALSE))</f>
        <v/>
      </c>
      <c r="E12" s="95"/>
      <c r="F12" s="96"/>
      <c r="G12" s="95"/>
      <c r="H12" s="95"/>
      <c r="I12" s="95"/>
      <c r="J12" s="95" t="str">
        <f t="shared" si="0"/>
        <v/>
      </c>
      <c r="K12" s="95"/>
      <c r="L12" s="95" t="str">
        <f>IF(J12="","",VLOOKUP(J12,Valores!$A$87:$B$105,2,FALSE))</f>
        <v/>
      </c>
      <c r="M12" s="95"/>
      <c r="N12" s="95"/>
      <c r="O12" s="95"/>
      <c r="P12" s="95"/>
      <c r="Q12" s="95" t="str">
        <f t="shared" si="3"/>
        <v/>
      </c>
      <c r="R12" s="95" t="str">
        <f t="shared" si="4"/>
        <v/>
      </c>
      <c r="S12" s="95"/>
      <c r="T12" s="95" t="str">
        <f t="shared" si="1"/>
        <v/>
      </c>
      <c r="U12" s="123"/>
      <c r="V12" s="98"/>
      <c r="W12" s="98"/>
      <c r="X12" s="95"/>
      <c r="Y12" s="95" t="str">
        <f t="shared" si="5"/>
        <v>No aplica</v>
      </c>
      <c r="Z12" s="95"/>
      <c r="AA12" s="95"/>
      <c r="AB12" s="95" t="str">
        <f t="shared" si="2"/>
        <v/>
      </c>
      <c r="AC12" s="95" t="str">
        <f t="shared" si="6"/>
        <v/>
      </c>
      <c r="AD12" s="95" t="str">
        <f t="shared" si="7"/>
        <v/>
      </c>
      <c r="AE12" s="95" t="str">
        <f t="shared" si="8"/>
        <v/>
      </c>
      <c r="AF12" s="95" t="str">
        <f t="shared" si="9"/>
        <v/>
      </c>
      <c r="AG12" s="95" t="str">
        <f t="shared" si="10"/>
        <v/>
      </c>
      <c r="AH12" s="95"/>
      <c r="AI12" s="95" t="str">
        <f t="shared" si="11"/>
        <v/>
      </c>
      <c r="AJ12" s="95"/>
      <c r="AK12" s="95" t="str">
        <f t="shared" si="12"/>
        <v/>
      </c>
      <c r="AL12" s="95"/>
      <c r="AM12" s="95" t="str">
        <f t="shared" si="13"/>
        <v/>
      </c>
      <c r="AN12" s="95" t="str">
        <f t="shared" si="14"/>
        <v/>
      </c>
      <c r="AO12" s="122" t="str">
        <f t="shared" si="15"/>
        <v/>
      </c>
    </row>
    <row r="13" spans="1:41" s="126" customFormat="1" ht="15" customHeight="1">
      <c r="A13" s="121" t="str">
        <f t="shared" si="16"/>
        <v/>
      </c>
      <c r="B13" s="95"/>
      <c r="C13" s="95"/>
      <c r="D13" s="95" t="str">
        <f>IF(C13="","",VLOOKUP(C13,TRD!D:E,2,FALSE))</f>
        <v/>
      </c>
      <c r="E13" s="95"/>
      <c r="F13" s="96"/>
      <c r="G13" s="95"/>
      <c r="H13" s="95"/>
      <c r="I13" s="95"/>
      <c r="J13" s="95" t="str">
        <f t="shared" si="0"/>
        <v/>
      </c>
      <c r="K13" s="95"/>
      <c r="L13" s="95" t="str">
        <f>IF(J13="","",VLOOKUP(J13,Valores!$A$87:$B$105,2,FALSE))</f>
        <v/>
      </c>
      <c r="M13" s="95"/>
      <c r="N13" s="95"/>
      <c r="O13" s="95"/>
      <c r="P13" s="95"/>
      <c r="Q13" s="95" t="str">
        <f t="shared" si="3"/>
        <v/>
      </c>
      <c r="R13" s="95" t="str">
        <f t="shared" si="4"/>
        <v/>
      </c>
      <c r="S13" s="95"/>
      <c r="T13" s="95" t="str">
        <f t="shared" si="1"/>
        <v/>
      </c>
      <c r="U13" s="123"/>
      <c r="V13" s="98"/>
      <c r="W13" s="98"/>
      <c r="X13" s="95"/>
      <c r="Y13" s="95" t="str">
        <f t="shared" si="5"/>
        <v>No aplica</v>
      </c>
      <c r="Z13" s="95"/>
      <c r="AA13" s="95"/>
      <c r="AB13" s="95" t="str">
        <f t="shared" si="2"/>
        <v/>
      </c>
      <c r="AC13" s="95" t="str">
        <f t="shared" si="6"/>
        <v/>
      </c>
      <c r="AD13" s="95" t="str">
        <f t="shared" si="7"/>
        <v/>
      </c>
      <c r="AE13" s="95" t="str">
        <f t="shared" si="8"/>
        <v/>
      </c>
      <c r="AF13" s="95" t="str">
        <f t="shared" si="9"/>
        <v/>
      </c>
      <c r="AG13" s="95" t="str">
        <f t="shared" si="10"/>
        <v/>
      </c>
      <c r="AH13" s="95"/>
      <c r="AI13" s="95" t="str">
        <f t="shared" si="11"/>
        <v/>
      </c>
      <c r="AJ13" s="95"/>
      <c r="AK13" s="95" t="str">
        <f t="shared" si="12"/>
        <v/>
      </c>
      <c r="AL13" s="95"/>
      <c r="AM13" s="95" t="str">
        <f t="shared" si="13"/>
        <v/>
      </c>
      <c r="AN13" s="95" t="str">
        <f t="shared" si="14"/>
        <v/>
      </c>
      <c r="AO13" s="122" t="str">
        <f t="shared" si="15"/>
        <v/>
      </c>
    </row>
    <row r="14" spans="1:41" s="126" customFormat="1" ht="15" customHeight="1">
      <c r="A14" s="121" t="str">
        <f>IF(B14="","",(A12+1))</f>
        <v/>
      </c>
      <c r="B14" s="95"/>
      <c r="C14" s="250"/>
      <c r="D14" s="95" t="str">
        <f>IF(C14="","",VLOOKUP(C14,TRD!D:E,2,FALSE))</f>
        <v/>
      </c>
      <c r="E14" s="95"/>
      <c r="F14" s="96"/>
      <c r="G14" s="95"/>
      <c r="H14" s="95"/>
      <c r="I14" s="95"/>
      <c r="J14" s="95" t="str">
        <f t="shared" si="0"/>
        <v/>
      </c>
      <c r="K14" s="95"/>
      <c r="L14" s="95" t="str">
        <f>IF(J14="","",VLOOKUP(J14,Valores!$A$87:$B$105,2,FALSE))</f>
        <v/>
      </c>
      <c r="M14" s="95"/>
      <c r="N14" s="95"/>
      <c r="O14" s="95"/>
      <c r="P14" s="95"/>
      <c r="Q14" s="95" t="str">
        <f t="shared" ref="Q14" si="17">IF(E14="Físico","Digite la ubicación",IF(E14="Digital","No Aplica",IF(E14="Físico-Digital","Digite la ubicación",IF(E14="","","No Aplica"))))</f>
        <v/>
      </c>
      <c r="R14" s="95" t="str">
        <f t="shared" ref="R14" si="18">IF(E14="Digital","Digite la ubicación",IF(E14="Físico","No Aplica",IF(E14="Físico-Digital","Digite la ubicación",IF(E14="","","No Aplica"))))</f>
        <v/>
      </c>
      <c r="S14" s="95"/>
      <c r="T14" s="95" t="str">
        <f t="shared" si="1"/>
        <v/>
      </c>
      <c r="U14" s="123"/>
      <c r="V14" s="98"/>
      <c r="W14" s="98"/>
      <c r="X14" s="95"/>
      <c r="Y14" s="95" t="str">
        <f t="shared" si="5"/>
        <v>No aplica</v>
      </c>
      <c r="Z14" s="95"/>
      <c r="AA14" s="95"/>
      <c r="AB14" s="95" t="str">
        <f t="shared" si="2"/>
        <v/>
      </c>
      <c r="AC14" s="95" t="str">
        <f t="shared" ref="AC14" si="19">IF(AA14="","",IF(OR(AA14="Reservada",AA14="Clasificada"),"Diligencie campo","No aplica"))</f>
        <v/>
      </c>
      <c r="AD14" s="95" t="str">
        <f t="shared" ref="AD14" si="20">IF(AA14="","",IF(OR(AA14="Reservada",AA14="Clasificada"),"Diligencie campo","No aplica"))</f>
        <v/>
      </c>
      <c r="AE14" s="95" t="str">
        <f t="shared" ref="AE14" si="21">IF(AA14="","",IF(OR(AA14="Reservada",AA14="Clasificada"),"Diligencie campo","No aplica"))</f>
        <v/>
      </c>
      <c r="AF14" s="95" t="str">
        <f t="shared" ref="AF14" si="22">IF(AA14="","",IF(OR(AA14="Reservada",AA14="Clasificada"),"Diligencie campo","No aplica"))</f>
        <v/>
      </c>
      <c r="AG14" s="95" t="str">
        <f t="shared" ref="AG14" si="23">IF(AA14="","",IF(OR(AA14="Reservada",AA14="Clasificada"),"Diligencie campo","No aplica"))</f>
        <v/>
      </c>
      <c r="AH14" s="95"/>
      <c r="AI14" s="95" t="str">
        <f t="shared" si="11"/>
        <v/>
      </c>
      <c r="AJ14" s="95"/>
      <c r="AK14" s="95" t="str">
        <f t="shared" si="12"/>
        <v/>
      </c>
      <c r="AL14" s="95"/>
      <c r="AM14" s="95" t="str">
        <f t="shared" ref="AM14" si="24">IF(AL14="1-Baja",1,IF(AL14="2-Media",2,IF(AL14="3-Alta",3,IF(AL14="4-Muy Alta",4,""))))</f>
        <v/>
      </c>
      <c r="AN14" s="95" t="str">
        <f t="shared" ref="AN14" si="25">IFERROR(ROUND(AVERAGE(AI14,AK14,AM14),0),"")</f>
        <v/>
      </c>
      <c r="AO14" s="122" t="str">
        <f t="shared" ref="AO14" si="26">IF(AN14&lt;=1,"Bajo",IF(AN14&lt;=2,"Medio",IF(AN14&lt;=3,"Alto",IF(AN14&lt;=4,"Muy Alto",""))))</f>
        <v/>
      </c>
    </row>
    <row r="15" spans="1:41" s="126" customFormat="1" ht="15" customHeight="1">
      <c r="A15" s="121" t="str">
        <f>IF(B15="","",(A13+1))</f>
        <v/>
      </c>
      <c r="B15" s="95"/>
      <c r="C15" s="250"/>
      <c r="D15" s="95" t="str">
        <f>IF(C15="","",VLOOKUP(C15,TRD!D:E,2,FALSE))</f>
        <v/>
      </c>
      <c r="E15" s="95"/>
      <c r="F15" s="96"/>
      <c r="G15" s="95"/>
      <c r="H15" s="95"/>
      <c r="I15" s="95"/>
      <c r="J15" s="95" t="str">
        <f t="shared" si="0"/>
        <v/>
      </c>
      <c r="K15" s="95"/>
      <c r="L15" s="95" t="str">
        <f>IF(J15="","",VLOOKUP(J15,Valores!$A$87:$B$105,2,FALSE))</f>
        <v/>
      </c>
      <c r="M15" s="95"/>
      <c r="N15" s="95"/>
      <c r="O15" s="95"/>
      <c r="P15" s="95"/>
      <c r="Q15" s="95" t="str">
        <f t="shared" si="3"/>
        <v/>
      </c>
      <c r="R15" s="95" t="str">
        <f t="shared" si="4"/>
        <v/>
      </c>
      <c r="S15" s="95"/>
      <c r="T15" s="95" t="str">
        <f t="shared" si="1"/>
        <v/>
      </c>
      <c r="U15" s="123"/>
      <c r="V15" s="98"/>
      <c r="W15" s="98"/>
      <c r="X15" s="95"/>
      <c r="Y15" s="95" t="str">
        <f t="shared" si="5"/>
        <v>No aplica</v>
      </c>
      <c r="Z15" s="95"/>
      <c r="AA15" s="95"/>
      <c r="AB15" s="95" t="str">
        <f t="shared" si="2"/>
        <v/>
      </c>
      <c r="AC15" s="95" t="str">
        <f t="shared" si="6"/>
        <v/>
      </c>
      <c r="AD15" s="95" t="str">
        <f t="shared" si="7"/>
        <v/>
      </c>
      <c r="AE15" s="95" t="str">
        <f t="shared" si="8"/>
        <v/>
      </c>
      <c r="AF15" s="95" t="str">
        <f t="shared" si="9"/>
        <v/>
      </c>
      <c r="AG15" s="95" t="str">
        <f t="shared" si="10"/>
        <v/>
      </c>
      <c r="AH15" s="95"/>
      <c r="AI15" s="95" t="str">
        <f t="shared" ref="AI15" si="27">IF(AH15="0-No Aplica",0,IF(AH15="1-Datos Abiertos",1,IF(AH15="2-Publica",2,IF(AH15="3-Publica Clasificada",3,IF(AH15="4-Publica Reservada",4,"")))))</f>
        <v/>
      </c>
      <c r="AJ15" s="95"/>
      <c r="AK15" s="95" t="str">
        <f t="shared" ref="AK15" si="28">IF(AJ15="1-Baja",1,IF(AJ15="2-Media",2,IF(AJ15="3-Alta",3,IF(AJ15="4-Muy Alta",4,""))))</f>
        <v/>
      </c>
      <c r="AL15" s="95"/>
      <c r="AM15" s="95" t="str">
        <f t="shared" si="13"/>
        <v/>
      </c>
      <c r="AN15" s="95" t="str">
        <f t="shared" si="14"/>
        <v/>
      </c>
      <c r="AO15" s="122" t="str">
        <f t="shared" si="15"/>
        <v/>
      </c>
    </row>
    <row r="16" spans="1:41" s="126" customFormat="1" ht="15" customHeight="1">
      <c r="A16" s="121" t="str">
        <f>IF(B16="","",(A14+1))</f>
        <v/>
      </c>
      <c r="B16" s="95"/>
      <c r="C16" s="250"/>
      <c r="D16" s="95" t="str">
        <f>IF(C16="","",VLOOKUP(C16,TRD!D:E,2,FALSE))</f>
        <v/>
      </c>
      <c r="E16" s="95"/>
      <c r="F16" s="96"/>
      <c r="G16" s="95"/>
      <c r="H16" s="95"/>
      <c r="I16" s="95"/>
      <c r="J16" s="95" t="str">
        <f t="shared" si="0"/>
        <v/>
      </c>
      <c r="K16" s="95"/>
      <c r="L16" s="95" t="str">
        <f>IF(J16="","",VLOOKUP(J16,Valores!$A$87:$B$105,2,FALSE))</f>
        <v/>
      </c>
      <c r="M16" s="95"/>
      <c r="N16" s="95"/>
      <c r="O16" s="95"/>
      <c r="P16" s="95"/>
      <c r="Q16" s="95" t="str">
        <f t="shared" ref="Q16" si="29">IF(E16="Físico","Digite la ubicación",IF(E16="Digital","No Aplica",IF(E16="Físico-Digital","Digite la ubicación",IF(E16="","","No Aplica"))))</f>
        <v/>
      </c>
      <c r="R16" s="95" t="str">
        <f t="shared" ref="R16" si="30">IF(E16="Digital","Digite la ubicación",IF(E16="Físico","No Aplica",IF(E16="Físico-Digital","Digite la ubicación",IF(E16="","","No Aplica"))))</f>
        <v/>
      </c>
      <c r="S16" s="95"/>
      <c r="T16" s="95" t="str">
        <f t="shared" si="1"/>
        <v/>
      </c>
      <c r="U16" s="123"/>
      <c r="V16" s="98"/>
      <c r="W16" s="98"/>
      <c r="X16" s="95"/>
      <c r="Y16" s="95" t="str">
        <f t="shared" si="5"/>
        <v>No aplica</v>
      </c>
      <c r="Z16" s="95"/>
      <c r="AA16" s="95"/>
      <c r="AB16" s="95" t="str">
        <f t="shared" si="2"/>
        <v/>
      </c>
      <c r="AC16" s="95" t="str">
        <f t="shared" ref="AC16" si="31">IF(AA16="","",IF(OR(AA16="Reservada",AA16="Clasificada"),"Diligencie campo","No aplica"))</f>
        <v/>
      </c>
      <c r="AD16" s="95" t="str">
        <f t="shared" ref="AD16" si="32">IF(AA16="","",IF(OR(AA16="Reservada",AA16="Clasificada"),"Diligencie campo","No aplica"))</f>
        <v/>
      </c>
      <c r="AE16" s="95" t="str">
        <f t="shared" ref="AE16" si="33">IF(AA16="","",IF(OR(AA16="Reservada",AA16="Clasificada"),"Diligencie campo","No aplica"))</f>
        <v/>
      </c>
      <c r="AF16" s="95" t="str">
        <f t="shared" ref="AF16" si="34">IF(AA16="","",IF(OR(AA16="Reservada",AA16="Clasificada"),"Diligencie campo","No aplica"))</f>
        <v/>
      </c>
      <c r="AG16" s="95" t="str">
        <f t="shared" ref="AG16" si="35">IF(AA16="","",IF(OR(AA16="Reservada",AA16="Clasificada"),"Diligencie campo","No aplica"))</f>
        <v/>
      </c>
      <c r="AH16" s="95"/>
      <c r="AI16" s="95" t="str">
        <f t="shared" ref="AI16" si="36">IF(AH16="0-No Aplica",0,IF(AH16="1-Datos Abiertos",1,IF(AH16="2-Publica",2,IF(AH16="3-Publica Clasificada",3,IF(AH16="4-Publica Reservada",4,"")))))</f>
        <v/>
      </c>
      <c r="AJ16" s="95"/>
      <c r="AK16" s="95" t="str">
        <f t="shared" ref="AK16" si="37">IF(AJ16="1-Baja",1,IF(AJ16="2-Media",2,IF(AJ16="3-Alta",3,IF(AJ16="4-Muy Alta",4,""))))</f>
        <v/>
      </c>
      <c r="AL16" s="95"/>
      <c r="AM16" s="95" t="str">
        <f t="shared" ref="AM16" si="38">IF(AL16="1-Baja",1,IF(AL16="2-Media",2,IF(AL16="3-Alta",3,IF(AL16="4-Muy Alta",4,""))))</f>
        <v/>
      </c>
      <c r="AN16" s="95" t="str">
        <f t="shared" ref="AN16" si="39">IFERROR(ROUND(AVERAGE(AI16,AK16,AM16),0),"")</f>
        <v/>
      </c>
      <c r="AO16" s="122" t="str">
        <f t="shared" ref="AO16" si="40">IF(AN16&lt;=1,"Bajo",IF(AN16&lt;=2,"Medio",IF(AN16&lt;=3,"Alto",IF(AN16&lt;=4,"Muy Alto",""))))</f>
        <v/>
      </c>
    </row>
    <row r="17" spans="1:41" s="251" customFormat="1" ht="15" customHeight="1">
      <c r="A17" s="121" t="str">
        <f>IF(B17="","",(A15+1))</f>
        <v/>
      </c>
      <c r="B17" s="95"/>
      <c r="C17" s="250"/>
      <c r="D17" s="95" t="str">
        <f>IF(C17="","",VLOOKUP(C17,TRD!D:E,2,FALSE))</f>
        <v/>
      </c>
      <c r="E17" s="95"/>
      <c r="F17" s="96"/>
      <c r="G17" s="95"/>
      <c r="H17" s="95"/>
      <c r="I17" s="95"/>
      <c r="J17" s="95" t="str">
        <f t="shared" si="0"/>
        <v/>
      </c>
      <c r="K17" s="95"/>
      <c r="L17" s="95" t="str">
        <f>IF(J17="","",VLOOKUP(J17,Valores!$A$87:$B$105,2,FALSE))</f>
        <v/>
      </c>
      <c r="M17" s="95"/>
      <c r="N17" s="95"/>
      <c r="O17" s="95"/>
      <c r="P17" s="95"/>
      <c r="Q17" s="95" t="str">
        <f t="shared" ref="Q17" si="41">IF(E17="Físico","Digite la ubicación",IF(E17="Digital","No Aplica",IF(E17="Físico-Digital","Digite la ubicación",IF(E17="","","No Aplica"))))</f>
        <v/>
      </c>
      <c r="R17" s="95" t="str">
        <f t="shared" ref="R17" si="42">IF(E17="Digital","Digite la ubicación",IF(E17="Físico","No Aplica",IF(E17="Físico-Digital","Digite la ubicación",IF(E17="","","No Aplica"))))</f>
        <v/>
      </c>
      <c r="S17" s="95"/>
      <c r="T17" s="95" t="str">
        <f t="shared" si="1"/>
        <v/>
      </c>
      <c r="U17" s="123"/>
      <c r="V17" s="98"/>
      <c r="W17" s="98"/>
      <c r="X17" s="95"/>
      <c r="Y17" s="95" t="str">
        <f t="shared" si="5"/>
        <v>No aplica</v>
      </c>
      <c r="Z17" s="95"/>
      <c r="AA17" s="95"/>
      <c r="AB17" s="95" t="str">
        <f t="shared" si="2"/>
        <v/>
      </c>
      <c r="AC17" s="95" t="str">
        <f t="shared" ref="AC17" si="43">IF(AA17="","",IF(OR(AA17="Reservada",AA17="Clasificada"),"Diligencie campo","No aplica"))</f>
        <v/>
      </c>
      <c r="AD17" s="95" t="str">
        <f t="shared" ref="AD17" si="44">IF(AA17="","",IF(OR(AA17="Reservada",AA17="Clasificada"),"Diligencie campo","No aplica"))</f>
        <v/>
      </c>
      <c r="AE17" s="95" t="str">
        <f t="shared" ref="AE17" si="45">IF(AA17="","",IF(OR(AA17="Reservada",AA17="Clasificada"),"Diligencie campo","No aplica"))</f>
        <v/>
      </c>
      <c r="AF17" s="95" t="str">
        <f t="shared" ref="AF17" si="46">IF(AA17="","",IF(OR(AA17="Reservada",AA17="Clasificada"),"Diligencie campo","No aplica"))</f>
        <v/>
      </c>
      <c r="AG17" s="95" t="str">
        <f t="shared" ref="AG17" si="47">IF(AA17="","",IF(OR(AA17="Reservada",AA17="Clasificada"),"Diligencie campo","No aplica"))</f>
        <v/>
      </c>
      <c r="AH17" s="95"/>
      <c r="AI17" s="95" t="str">
        <f t="shared" ref="AI17" si="48">IF(AH17="0-No Aplica",0,IF(AH17="1-Datos Abiertos",1,IF(AH17="2-Publica",2,IF(AH17="3-Publica Clasificada",3,IF(AH17="4-Publica Reservada",4,"")))))</f>
        <v/>
      </c>
      <c r="AJ17" s="95"/>
      <c r="AK17" s="95" t="str">
        <f t="shared" ref="AK17" si="49">IF(AJ17="1-Baja",1,IF(AJ17="2-Media",2,IF(AJ17="3-Alta",3,IF(AJ17="4-Muy Alta",4,""))))</f>
        <v/>
      </c>
      <c r="AL17" s="95"/>
      <c r="AM17" s="95" t="str">
        <f t="shared" ref="AM17" si="50">IF(AL17="1-Baja",1,IF(AL17="2-Media",2,IF(AL17="3-Alta",3,IF(AL17="4-Muy Alta",4,""))))</f>
        <v/>
      </c>
      <c r="AN17" s="95" t="str">
        <f t="shared" ref="AN17" si="51">IFERROR(ROUND(AVERAGE(AI17,AK17,AM17),0),"")</f>
        <v/>
      </c>
      <c r="AO17" s="122" t="str">
        <f t="shared" ref="AO17" si="52">IF(AN17&lt;=1,"Bajo",IF(AN17&lt;=2,"Medio",IF(AN17&lt;=3,"Alto",IF(AN17&lt;=4,"Muy Alto",""))))</f>
        <v/>
      </c>
    </row>
    <row r="18" spans="1:41" s="251" customFormat="1" ht="14.25">
      <c r="A18" s="126"/>
      <c r="B18" s="252"/>
      <c r="C18" s="252"/>
      <c r="D18" s="252" t="e">
        <f>VLOOKUP(VLOOKUP(J9,TRD!A:E,4,FALSE),TRD!A:E,5,FALSE)</f>
        <v>#N/A</v>
      </c>
      <c r="E18" s="252"/>
      <c r="F18" s="252"/>
      <c r="G18" s="252"/>
      <c r="H18" s="252"/>
      <c r="I18" s="252"/>
      <c r="J18" s="252"/>
      <c r="K18" s="253"/>
      <c r="L18" s="253"/>
      <c r="M18" s="252"/>
      <c r="N18" s="252"/>
      <c r="O18" s="252"/>
      <c r="P18" s="254"/>
      <c r="Q18" s="255"/>
      <c r="R18" s="255"/>
      <c r="S18" s="255"/>
      <c r="T18" s="255"/>
      <c r="U18" s="256"/>
      <c r="V18" s="257"/>
      <c r="W18" s="256"/>
      <c r="X18" s="257"/>
      <c r="Y18" s="257"/>
      <c r="Z18" s="257"/>
      <c r="AA18" s="256"/>
      <c r="AB18" s="256"/>
      <c r="AC18" s="256"/>
      <c r="AD18" s="256"/>
      <c r="AE18" s="256"/>
      <c r="AF18" s="256"/>
      <c r="AG18" s="256"/>
      <c r="AH18" s="258"/>
      <c r="AI18" s="259"/>
      <c r="AJ18" s="258"/>
      <c r="AK18" s="260"/>
      <c r="AL18" s="261"/>
      <c r="AM18" s="261"/>
      <c r="AN18" s="261"/>
      <c r="AO18" s="262"/>
    </row>
    <row r="19" spans="1:41" s="263" customFormat="1" ht="14.25">
      <c r="A19" s="126"/>
      <c r="B19" s="252"/>
      <c r="C19" s="252"/>
      <c r="D19" s="252"/>
      <c r="E19" s="252"/>
      <c r="F19" s="252"/>
      <c r="G19" s="252"/>
      <c r="H19" s="252"/>
      <c r="I19" s="252"/>
      <c r="J19" s="252"/>
      <c r="K19" s="253"/>
      <c r="L19" s="253"/>
      <c r="M19" s="252"/>
      <c r="N19" s="252"/>
      <c r="O19" s="252"/>
      <c r="P19" s="254"/>
      <c r="Q19" s="255"/>
      <c r="R19" s="255"/>
      <c r="S19" s="255"/>
      <c r="T19" s="255"/>
      <c r="U19" s="256"/>
      <c r="V19" s="257"/>
      <c r="W19" s="256"/>
      <c r="X19" s="257"/>
      <c r="Y19" s="257"/>
      <c r="Z19" s="257"/>
      <c r="AA19" s="256"/>
      <c r="AB19" s="256"/>
      <c r="AC19" s="256"/>
      <c r="AD19" s="256"/>
      <c r="AE19" s="256"/>
      <c r="AF19" s="256"/>
      <c r="AG19" s="256"/>
      <c r="AH19" s="258"/>
      <c r="AI19" s="259"/>
      <c r="AJ19" s="258"/>
      <c r="AK19" s="260"/>
      <c r="AL19" s="261"/>
      <c r="AM19" s="261"/>
      <c r="AN19" s="261"/>
      <c r="AO19" s="262"/>
    </row>
    <row r="20" spans="1:41" s="263" customFormat="1" ht="14.25">
      <c r="A20" s="126"/>
      <c r="B20" s="252"/>
      <c r="C20" s="252"/>
      <c r="D20" s="252"/>
      <c r="E20" s="252"/>
      <c r="F20" s="252"/>
      <c r="G20" s="252"/>
      <c r="H20" s="252"/>
      <c r="I20" s="252"/>
      <c r="J20" s="252"/>
      <c r="K20" s="253"/>
      <c r="L20" s="253"/>
      <c r="M20" s="252"/>
      <c r="N20" s="252"/>
      <c r="O20" s="252"/>
      <c r="P20" s="254"/>
      <c r="Q20" s="255"/>
      <c r="R20" s="255"/>
      <c r="S20" s="255"/>
      <c r="T20" s="255"/>
      <c r="U20" s="256"/>
      <c r="V20" s="257"/>
      <c r="W20" s="256"/>
      <c r="X20" s="257"/>
      <c r="Y20" s="257"/>
      <c r="Z20" s="257"/>
      <c r="AA20" s="256"/>
      <c r="AB20" s="256"/>
      <c r="AC20" s="256"/>
      <c r="AD20" s="256"/>
      <c r="AE20" s="256"/>
      <c r="AF20" s="256"/>
      <c r="AG20" s="256"/>
      <c r="AH20" s="258"/>
      <c r="AI20" s="259"/>
      <c r="AJ20" s="258"/>
      <c r="AK20" s="260"/>
      <c r="AL20" s="261"/>
      <c r="AM20" s="261"/>
      <c r="AN20" s="261"/>
      <c r="AO20" s="262"/>
    </row>
    <row r="21" spans="1:41" s="263" customFormat="1" ht="15.75" customHeight="1">
      <c r="A21" s="126"/>
      <c r="B21" s="252"/>
      <c r="C21" s="252"/>
      <c r="D21" s="252"/>
      <c r="E21" s="252"/>
      <c r="F21" s="170" t="s">
        <v>652</v>
      </c>
      <c r="G21" s="171"/>
      <c r="H21" s="171"/>
      <c r="I21" s="171"/>
      <c r="J21" s="171"/>
      <c r="K21" s="171"/>
      <c r="L21" s="171"/>
      <c r="M21" s="171"/>
      <c r="N21" s="171"/>
      <c r="O21" s="171"/>
      <c r="P21" s="171"/>
      <c r="Q21" s="172"/>
      <c r="R21" s="255"/>
      <c r="S21" s="255"/>
      <c r="T21" s="255"/>
      <c r="U21" s="256"/>
      <c r="V21" s="257"/>
      <c r="W21" s="256"/>
      <c r="X21" s="257"/>
      <c r="Y21" s="257"/>
      <c r="Z21" s="257"/>
      <c r="AA21" s="256"/>
      <c r="AB21" s="256"/>
      <c r="AC21" s="256"/>
      <c r="AD21" s="256"/>
      <c r="AE21" s="256"/>
      <c r="AF21" s="256"/>
      <c r="AG21" s="256"/>
      <c r="AH21" s="258"/>
      <c r="AI21" s="259"/>
      <c r="AJ21" s="258"/>
      <c r="AK21" s="260"/>
      <c r="AL21" s="261"/>
      <c r="AM21" s="261"/>
      <c r="AN21" s="261"/>
      <c r="AO21" s="262"/>
    </row>
    <row r="22" spans="1:41" s="263" customFormat="1" ht="15.75">
      <c r="A22" s="126"/>
      <c r="B22" s="252"/>
      <c r="C22" s="252"/>
      <c r="D22" s="252"/>
      <c r="E22" s="252"/>
      <c r="F22" s="125" t="s">
        <v>653</v>
      </c>
      <c r="G22" s="173" t="s">
        <v>654</v>
      </c>
      <c r="H22" s="178"/>
      <c r="I22" s="178"/>
      <c r="J22" s="178"/>
      <c r="K22" s="174"/>
      <c r="L22" s="173" t="s">
        <v>655</v>
      </c>
      <c r="M22" s="174"/>
      <c r="N22" s="173" t="s">
        <v>656</v>
      </c>
      <c r="O22" s="174"/>
      <c r="P22" s="173" t="s">
        <v>657</v>
      </c>
      <c r="Q22" s="174"/>
      <c r="R22" s="255"/>
      <c r="S22" s="255"/>
      <c r="T22" s="255"/>
      <c r="U22" s="256"/>
      <c r="V22" s="257"/>
      <c r="W22" s="256"/>
      <c r="X22" s="257"/>
      <c r="Y22" s="257"/>
      <c r="Z22" s="257"/>
      <c r="AA22" s="256"/>
      <c r="AB22" s="256"/>
      <c r="AC22" s="256"/>
      <c r="AD22" s="256"/>
      <c r="AE22" s="256"/>
      <c r="AF22" s="256"/>
      <c r="AG22" s="256"/>
      <c r="AH22" s="258"/>
      <c r="AI22" s="259"/>
      <c r="AJ22" s="258"/>
      <c r="AK22" s="260"/>
      <c r="AL22" s="261"/>
      <c r="AM22" s="261"/>
      <c r="AN22" s="261"/>
      <c r="AO22" s="262"/>
    </row>
    <row r="23" spans="1:41" s="263" customFormat="1" ht="42" customHeight="1">
      <c r="A23" s="126"/>
      <c r="B23" s="252"/>
      <c r="C23" s="252"/>
      <c r="D23" s="252"/>
      <c r="E23" s="252"/>
      <c r="F23" s="124"/>
      <c r="G23" s="179"/>
      <c r="H23" s="180"/>
      <c r="I23" s="180"/>
      <c r="J23" s="180"/>
      <c r="K23" s="181"/>
      <c r="L23" s="175"/>
      <c r="M23" s="176"/>
      <c r="N23" s="177"/>
      <c r="O23" s="176"/>
      <c r="P23" s="175"/>
      <c r="Q23" s="176"/>
      <c r="R23" s="255"/>
      <c r="S23" s="255"/>
      <c r="T23" s="255"/>
      <c r="U23" s="256"/>
      <c r="V23" s="257"/>
      <c r="W23" s="256"/>
      <c r="X23" s="257"/>
      <c r="Y23" s="257"/>
      <c r="Z23" s="257"/>
      <c r="AA23" s="256"/>
      <c r="AB23" s="256"/>
      <c r="AC23" s="256"/>
      <c r="AD23" s="256"/>
      <c r="AE23" s="256"/>
      <c r="AF23" s="256"/>
      <c r="AG23" s="256"/>
      <c r="AH23" s="258"/>
      <c r="AI23" s="259"/>
      <c r="AJ23" s="258"/>
      <c r="AK23" s="260"/>
      <c r="AL23" s="261"/>
      <c r="AM23" s="261"/>
      <c r="AN23" s="261"/>
      <c r="AO23" s="262"/>
    </row>
    <row r="24" spans="1:41" s="263" customFormat="1" ht="14.25">
      <c r="A24" s="126"/>
      <c r="B24" s="252"/>
      <c r="C24" s="252"/>
      <c r="D24" s="252"/>
      <c r="E24" s="252"/>
      <c r="F24" s="252"/>
      <c r="G24" s="252"/>
      <c r="H24" s="252"/>
      <c r="I24" s="252"/>
      <c r="J24" s="252"/>
      <c r="K24" s="253"/>
      <c r="L24" s="253"/>
      <c r="M24" s="252"/>
      <c r="N24" s="252"/>
      <c r="O24" s="252"/>
      <c r="P24" s="254"/>
      <c r="Q24" s="255"/>
      <c r="R24" s="255"/>
      <c r="S24" s="255"/>
      <c r="T24" s="255"/>
      <c r="U24" s="256"/>
      <c r="V24" s="257"/>
      <c r="W24" s="256"/>
      <c r="X24" s="257"/>
      <c r="Y24" s="257"/>
      <c r="Z24" s="257"/>
      <c r="AA24" s="256"/>
      <c r="AB24" s="256"/>
      <c r="AC24" s="256"/>
      <c r="AD24" s="256"/>
      <c r="AE24" s="256"/>
      <c r="AF24" s="256"/>
      <c r="AG24" s="256"/>
      <c r="AH24" s="258"/>
      <c r="AI24" s="259"/>
      <c r="AJ24" s="258"/>
      <c r="AK24" s="260"/>
      <c r="AL24" s="261"/>
      <c r="AM24" s="261"/>
      <c r="AN24" s="261"/>
      <c r="AO24" s="262"/>
    </row>
    <row r="25" spans="1:41" s="263" customFormat="1" ht="14.25">
      <c r="A25" s="126"/>
      <c r="B25" s="252"/>
      <c r="C25" s="252"/>
      <c r="D25" s="252"/>
      <c r="E25" s="252"/>
      <c r="F25" s="252"/>
      <c r="G25" s="252"/>
      <c r="H25" s="252"/>
      <c r="I25" s="252"/>
      <c r="J25" s="252"/>
      <c r="K25" s="253"/>
      <c r="L25" s="253"/>
      <c r="M25" s="252"/>
      <c r="N25" s="252"/>
      <c r="O25" s="252"/>
      <c r="P25" s="255"/>
      <c r="Q25" s="255"/>
      <c r="R25" s="255"/>
      <c r="S25" s="255"/>
      <c r="T25" s="255"/>
      <c r="U25" s="256"/>
      <c r="V25" s="257"/>
      <c r="W25" s="256"/>
      <c r="X25" s="257"/>
      <c r="Y25" s="257"/>
      <c r="Z25" s="257"/>
      <c r="AA25" s="256"/>
      <c r="AB25" s="256"/>
      <c r="AC25" s="256"/>
      <c r="AD25" s="256"/>
      <c r="AE25" s="256"/>
      <c r="AF25" s="256"/>
      <c r="AG25" s="256"/>
      <c r="AH25" s="258"/>
      <c r="AI25" s="259"/>
      <c r="AJ25" s="258"/>
      <c r="AK25" s="260"/>
      <c r="AL25" s="261"/>
      <c r="AM25" s="261"/>
      <c r="AN25" s="261"/>
      <c r="AO25" s="262"/>
    </row>
    <row r="26" spans="1:41" s="263" customFormat="1" ht="14.25">
      <c r="A26" s="126"/>
      <c r="B26" s="252"/>
      <c r="C26" s="252"/>
      <c r="D26" s="252"/>
      <c r="E26" s="252"/>
      <c r="F26" s="252"/>
      <c r="G26" s="252"/>
      <c r="H26" s="252"/>
      <c r="I26" s="252"/>
      <c r="J26" s="252"/>
      <c r="K26" s="253"/>
      <c r="L26" s="253"/>
      <c r="M26" s="252"/>
      <c r="N26" s="252"/>
      <c r="O26" s="252"/>
      <c r="P26" s="255"/>
      <c r="Q26" s="255"/>
      <c r="R26" s="255"/>
      <c r="S26" s="255"/>
      <c r="T26" s="255"/>
      <c r="U26" s="256"/>
      <c r="V26" s="257"/>
      <c r="W26" s="256"/>
      <c r="X26" s="257"/>
      <c r="Y26" s="257"/>
      <c r="Z26" s="257"/>
      <c r="AA26" s="256"/>
      <c r="AB26" s="256"/>
      <c r="AC26" s="256"/>
      <c r="AD26" s="256"/>
      <c r="AE26" s="256"/>
      <c r="AF26" s="256"/>
      <c r="AG26" s="256"/>
      <c r="AH26" s="258"/>
      <c r="AI26" s="259"/>
      <c r="AJ26" s="258"/>
      <c r="AK26" s="260"/>
      <c r="AL26" s="261"/>
      <c r="AM26" s="261"/>
      <c r="AN26" s="261"/>
      <c r="AO26" s="262"/>
    </row>
    <row r="27" spans="1:41" s="263" customFormat="1" ht="14.25">
      <c r="A27" s="126"/>
      <c r="B27" s="252"/>
      <c r="C27" s="252"/>
      <c r="D27" s="252"/>
      <c r="E27" s="252"/>
      <c r="F27" s="252"/>
      <c r="G27" s="252"/>
      <c r="H27" s="252"/>
      <c r="I27" s="252"/>
      <c r="J27" s="252"/>
      <c r="K27" s="253"/>
      <c r="L27" s="253"/>
      <c r="M27" s="252"/>
      <c r="N27" s="252"/>
      <c r="O27" s="252"/>
      <c r="P27" s="255"/>
      <c r="Q27" s="255"/>
      <c r="R27" s="255"/>
      <c r="S27" s="255"/>
      <c r="T27" s="255"/>
      <c r="U27" s="256"/>
      <c r="V27" s="257"/>
      <c r="W27" s="256"/>
      <c r="X27" s="257"/>
      <c r="Y27" s="257"/>
      <c r="Z27" s="257"/>
      <c r="AA27" s="256"/>
      <c r="AB27" s="256"/>
      <c r="AC27" s="256"/>
      <c r="AD27" s="256"/>
      <c r="AE27" s="256"/>
      <c r="AF27" s="256"/>
      <c r="AG27" s="256"/>
      <c r="AH27" s="258"/>
      <c r="AI27" s="259"/>
      <c r="AJ27" s="258"/>
      <c r="AK27" s="260"/>
      <c r="AL27" s="261"/>
      <c r="AM27" s="261"/>
      <c r="AN27" s="261"/>
      <c r="AO27" s="262"/>
    </row>
    <row r="28" spans="1:41" s="263" customFormat="1" ht="14.25">
      <c r="A28" s="126"/>
      <c r="B28" s="252"/>
      <c r="C28" s="252"/>
      <c r="D28" s="252"/>
      <c r="E28" s="252"/>
      <c r="F28" s="252"/>
      <c r="G28" s="252"/>
      <c r="H28" s="252"/>
      <c r="I28" s="252"/>
      <c r="J28" s="252"/>
      <c r="K28" s="253"/>
      <c r="L28" s="253"/>
      <c r="M28" s="252"/>
      <c r="N28" s="252"/>
      <c r="O28" s="252"/>
      <c r="P28" s="255"/>
      <c r="Q28" s="255"/>
      <c r="R28" s="255"/>
      <c r="S28" s="255"/>
      <c r="T28" s="255"/>
      <c r="U28" s="256"/>
      <c r="V28" s="257"/>
      <c r="W28" s="256"/>
      <c r="X28" s="257"/>
      <c r="Y28" s="257"/>
      <c r="Z28" s="257"/>
      <c r="AA28" s="256"/>
      <c r="AB28" s="256"/>
      <c r="AC28" s="256"/>
      <c r="AD28" s="256"/>
      <c r="AE28" s="256"/>
      <c r="AF28" s="256"/>
      <c r="AG28" s="256"/>
      <c r="AH28" s="258"/>
      <c r="AI28" s="259"/>
      <c r="AJ28" s="258"/>
      <c r="AK28" s="260"/>
      <c r="AL28" s="261"/>
      <c r="AM28" s="261"/>
      <c r="AN28" s="261"/>
      <c r="AO28" s="262"/>
    </row>
    <row r="29" spans="1:41" s="263" customFormat="1" ht="14.25">
      <c r="A29" s="126"/>
      <c r="B29" s="252"/>
      <c r="C29" s="252"/>
      <c r="D29" s="252"/>
      <c r="E29" s="252"/>
      <c r="F29" s="252"/>
      <c r="G29" s="252"/>
      <c r="H29" s="252"/>
      <c r="I29" s="252"/>
      <c r="J29" s="252"/>
      <c r="K29" s="253"/>
      <c r="L29" s="253"/>
      <c r="M29" s="252"/>
      <c r="N29" s="252"/>
      <c r="O29" s="252"/>
      <c r="P29" s="255"/>
      <c r="Q29" s="255"/>
      <c r="R29" s="255"/>
      <c r="S29" s="255"/>
      <c r="T29" s="255"/>
      <c r="U29" s="256"/>
      <c r="V29" s="257"/>
      <c r="W29" s="256"/>
      <c r="X29" s="257"/>
      <c r="Y29" s="257"/>
      <c r="Z29" s="257"/>
      <c r="AA29" s="256"/>
      <c r="AB29" s="256"/>
      <c r="AC29" s="256"/>
      <c r="AD29" s="256"/>
      <c r="AE29" s="256"/>
      <c r="AF29" s="256"/>
      <c r="AG29" s="256"/>
      <c r="AH29" s="258"/>
      <c r="AI29" s="259"/>
      <c r="AJ29" s="258"/>
      <c r="AK29" s="260"/>
      <c r="AL29" s="261"/>
      <c r="AM29" s="261"/>
      <c r="AN29" s="261"/>
      <c r="AO29" s="262"/>
    </row>
    <row r="30" spans="1:41" s="263" customFormat="1" ht="14.25">
      <c r="A30" s="126"/>
      <c r="B30" s="252"/>
      <c r="C30" s="252"/>
      <c r="D30" s="252"/>
      <c r="E30" s="252"/>
      <c r="F30" s="252"/>
      <c r="G30" s="252"/>
      <c r="H30" s="252"/>
      <c r="I30" s="252"/>
      <c r="J30" s="252"/>
      <c r="K30" s="253"/>
      <c r="L30" s="253"/>
      <c r="M30" s="252"/>
      <c r="N30" s="252"/>
      <c r="O30" s="252"/>
      <c r="P30" s="255"/>
      <c r="Q30" s="255"/>
      <c r="R30" s="255"/>
      <c r="S30" s="255"/>
      <c r="T30" s="255"/>
      <c r="U30" s="256"/>
      <c r="V30" s="257"/>
      <c r="W30" s="256"/>
      <c r="X30" s="257"/>
      <c r="Y30" s="257"/>
      <c r="Z30" s="257"/>
      <c r="AA30" s="256"/>
      <c r="AB30" s="256"/>
      <c r="AC30" s="256"/>
      <c r="AD30" s="256"/>
      <c r="AE30" s="256"/>
      <c r="AF30" s="256"/>
      <c r="AG30" s="256"/>
      <c r="AH30" s="258"/>
      <c r="AI30" s="259"/>
      <c r="AJ30" s="258"/>
      <c r="AK30" s="260"/>
      <c r="AL30" s="261"/>
      <c r="AM30" s="261"/>
      <c r="AN30" s="261"/>
      <c r="AO30" s="262"/>
    </row>
    <row r="31" spans="1:41" s="263" customFormat="1" ht="14.25">
      <c r="A31" s="126"/>
      <c r="B31" s="252"/>
      <c r="C31" s="252"/>
      <c r="D31" s="252"/>
      <c r="E31" s="252"/>
      <c r="F31" s="252"/>
      <c r="G31" s="252"/>
      <c r="H31" s="252"/>
      <c r="I31" s="252"/>
      <c r="J31" s="252"/>
      <c r="K31" s="253"/>
      <c r="L31" s="253"/>
      <c r="M31" s="252"/>
      <c r="N31" s="252"/>
      <c r="O31" s="252"/>
      <c r="P31" s="255"/>
      <c r="Q31" s="255"/>
      <c r="R31" s="255"/>
      <c r="S31" s="255"/>
      <c r="T31" s="255"/>
      <c r="U31" s="256"/>
      <c r="V31" s="257"/>
      <c r="W31" s="256"/>
      <c r="X31" s="257"/>
      <c r="Y31" s="257"/>
      <c r="Z31" s="257"/>
      <c r="AA31" s="256"/>
      <c r="AB31" s="256"/>
      <c r="AC31" s="256"/>
      <c r="AD31" s="256"/>
      <c r="AE31" s="256"/>
      <c r="AF31" s="256"/>
      <c r="AG31" s="256"/>
      <c r="AH31" s="258"/>
      <c r="AI31" s="259"/>
      <c r="AJ31" s="258"/>
      <c r="AK31" s="260"/>
      <c r="AL31" s="261"/>
      <c r="AM31" s="261"/>
      <c r="AN31" s="261"/>
      <c r="AO31" s="262"/>
    </row>
    <row r="32" spans="1:41" s="263" customFormat="1" ht="14.25">
      <c r="A32" s="126"/>
      <c r="B32" s="252"/>
      <c r="C32" s="252"/>
      <c r="D32" s="252"/>
      <c r="E32" s="252"/>
      <c r="F32" s="252"/>
      <c r="G32" s="252"/>
      <c r="H32" s="252"/>
      <c r="I32" s="252"/>
      <c r="J32" s="252"/>
      <c r="K32" s="253"/>
      <c r="L32" s="253"/>
      <c r="M32" s="252"/>
      <c r="N32" s="252"/>
      <c r="O32" s="252"/>
      <c r="P32" s="255"/>
      <c r="Q32" s="255"/>
      <c r="R32" s="255"/>
      <c r="S32" s="255"/>
      <c r="T32" s="255"/>
      <c r="U32" s="256"/>
      <c r="V32" s="257"/>
      <c r="W32" s="256"/>
      <c r="X32" s="257"/>
      <c r="Y32" s="257"/>
      <c r="Z32" s="257"/>
      <c r="AA32" s="256"/>
      <c r="AB32" s="256"/>
      <c r="AC32" s="256"/>
      <c r="AD32" s="256"/>
      <c r="AE32" s="256"/>
      <c r="AF32" s="256"/>
      <c r="AG32" s="256"/>
      <c r="AH32" s="258"/>
      <c r="AI32" s="259"/>
      <c r="AJ32" s="258"/>
      <c r="AK32" s="260"/>
      <c r="AL32" s="261"/>
      <c r="AM32" s="261"/>
      <c r="AN32" s="261"/>
      <c r="AO32" s="262"/>
    </row>
    <row r="33" spans="1:41" s="263" customFormat="1" ht="14.25">
      <c r="A33" s="126"/>
      <c r="B33" s="252"/>
      <c r="C33" s="252"/>
      <c r="D33" s="252"/>
      <c r="E33" s="252"/>
      <c r="F33" s="252"/>
      <c r="G33" s="252"/>
      <c r="H33" s="252"/>
      <c r="I33" s="252"/>
      <c r="J33" s="252"/>
      <c r="K33" s="253"/>
      <c r="L33" s="253"/>
      <c r="M33" s="252"/>
      <c r="N33" s="252"/>
      <c r="O33" s="252"/>
      <c r="P33" s="255"/>
      <c r="Q33" s="255"/>
      <c r="R33" s="255"/>
      <c r="S33" s="255"/>
      <c r="T33" s="255"/>
      <c r="U33" s="256"/>
      <c r="V33" s="257"/>
      <c r="W33" s="256"/>
      <c r="X33" s="257"/>
      <c r="Y33" s="257"/>
      <c r="Z33" s="257"/>
      <c r="AA33" s="256"/>
      <c r="AB33" s="256"/>
      <c r="AC33" s="256"/>
      <c r="AD33" s="256"/>
      <c r="AE33" s="256"/>
      <c r="AF33" s="256"/>
      <c r="AG33" s="256"/>
      <c r="AH33" s="258"/>
      <c r="AI33" s="259"/>
      <c r="AJ33" s="258"/>
      <c r="AK33" s="260"/>
      <c r="AL33" s="261"/>
      <c r="AM33" s="261"/>
      <c r="AN33" s="261"/>
      <c r="AO33" s="262"/>
    </row>
    <row r="34" spans="1:41" s="263" customFormat="1" ht="14.25">
      <c r="A34" s="126"/>
      <c r="B34" s="252"/>
      <c r="C34" s="252"/>
      <c r="D34" s="252"/>
      <c r="E34" s="252"/>
      <c r="F34" s="252"/>
      <c r="G34" s="252"/>
      <c r="H34" s="252"/>
      <c r="I34" s="252"/>
      <c r="J34" s="252"/>
      <c r="K34" s="253"/>
      <c r="L34" s="253"/>
      <c r="M34" s="252"/>
      <c r="N34" s="252"/>
      <c r="O34" s="252"/>
      <c r="P34" s="255"/>
      <c r="Q34" s="255"/>
      <c r="R34" s="255"/>
      <c r="S34" s="255"/>
      <c r="T34" s="255"/>
      <c r="U34" s="256"/>
      <c r="V34" s="257"/>
      <c r="W34" s="256"/>
      <c r="X34" s="257"/>
      <c r="Y34" s="257"/>
      <c r="Z34" s="257"/>
      <c r="AA34" s="256"/>
      <c r="AB34" s="256"/>
      <c r="AC34" s="256"/>
      <c r="AD34" s="256"/>
      <c r="AE34" s="256"/>
      <c r="AF34" s="256"/>
      <c r="AG34" s="256"/>
      <c r="AH34" s="258"/>
      <c r="AI34" s="259"/>
      <c r="AJ34" s="258"/>
      <c r="AK34" s="260"/>
      <c r="AL34" s="261"/>
      <c r="AM34" s="261"/>
      <c r="AN34" s="261"/>
      <c r="AO34" s="262"/>
    </row>
    <row r="35" spans="1:41" s="263" customFormat="1" ht="14.25">
      <c r="A35" s="126"/>
      <c r="B35" s="252"/>
      <c r="C35" s="252"/>
      <c r="D35" s="252"/>
      <c r="E35" s="252"/>
      <c r="F35" s="252"/>
      <c r="G35" s="252"/>
      <c r="H35" s="252"/>
      <c r="I35" s="252"/>
      <c r="J35" s="252"/>
      <c r="K35" s="253"/>
      <c r="L35" s="253"/>
      <c r="M35" s="252"/>
      <c r="N35" s="252"/>
      <c r="O35" s="252"/>
      <c r="P35" s="255"/>
      <c r="Q35" s="255"/>
      <c r="R35" s="255"/>
      <c r="S35" s="255"/>
      <c r="T35" s="255"/>
      <c r="U35" s="256"/>
      <c r="V35" s="257"/>
      <c r="W35" s="256"/>
      <c r="X35" s="257"/>
      <c r="Y35" s="257"/>
      <c r="Z35" s="257"/>
      <c r="AA35" s="256"/>
      <c r="AB35" s="256"/>
      <c r="AC35" s="256"/>
      <c r="AD35" s="256"/>
      <c r="AE35" s="256"/>
      <c r="AF35" s="256"/>
      <c r="AG35" s="256"/>
      <c r="AH35" s="258"/>
      <c r="AI35" s="259"/>
      <c r="AJ35" s="258"/>
      <c r="AK35" s="260"/>
      <c r="AL35" s="261"/>
      <c r="AM35" s="261"/>
      <c r="AN35" s="261"/>
      <c r="AO35" s="262"/>
    </row>
    <row r="36" spans="1:41" s="263" customFormat="1" ht="14.25">
      <c r="A36" s="126"/>
      <c r="B36" s="252"/>
      <c r="C36" s="252"/>
      <c r="D36" s="252"/>
      <c r="E36" s="252"/>
      <c r="F36" s="252"/>
      <c r="G36" s="252"/>
      <c r="H36" s="252"/>
      <c r="I36" s="252"/>
      <c r="J36" s="252"/>
      <c r="K36" s="253"/>
      <c r="L36" s="253"/>
      <c r="M36" s="252"/>
      <c r="N36" s="252"/>
      <c r="O36" s="252"/>
      <c r="P36" s="255"/>
      <c r="Q36" s="255"/>
      <c r="R36" s="255"/>
      <c r="S36" s="255"/>
      <c r="T36" s="255"/>
      <c r="U36" s="256"/>
      <c r="V36" s="257"/>
      <c r="W36" s="256"/>
      <c r="X36" s="257"/>
      <c r="Y36" s="257"/>
      <c r="Z36" s="257"/>
      <c r="AA36" s="256"/>
      <c r="AB36" s="256"/>
      <c r="AC36" s="256"/>
      <c r="AD36" s="256"/>
      <c r="AE36" s="256"/>
      <c r="AF36" s="256"/>
      <c r="AG36" s="256"/>
      <c r="AH36" s="258"/>
      <c r="AI36" s="259"/>
      <c r="AJ36" s="258"/>
      <c r="AK36" s="260"/>
      <c r="AL36" s="261"/>
      <c r="AM36" s="261"/>
      <c r="AN36" s="261"/>
      <c r="AO36" s="262"/>
    </row>
    <row r="37" spans="1:41" s="263" customFormat="1" ht="14.25">
      <c r="A37" s="126"/>
      <c r="B37" s="252"/>
      <c r="C37" s="252"/>
      <c r="D37" s="252"/>
      <c r="E37" s="252"/>
      <c r="F37" s="252"/>
      <c r="G37" s="252"/>
      <c r="H37" s="252"/>
      <c r="I37" s="252"/>
      <c r="J37" s="252"/>
      <c r="K37" s="253"/>
      <c r="L37" s="253"/>
      <c r="M37" s="252"/>
      <c r="N37" s="252"/>
      <c r="O37" s="252"/>
      <c r="P37" s="255"/>
      <c r="Q37" s="255"/>
      <c r="R37" s="255"/>
      <c r="S37" s="255"/>
      <c r="T37" s="255"/>
      <c r="U37" s="256"/>
      <c r="V37" s="257"/>
      <c r="W37" s="256"/>
      <c r="X37" s="257"/>
      <c r="Y37" s="257"/>
      <c r="Z37" s="257"/>
      <c r="AA37" s="256"/>
      <c r="AB37" s="256"/>
      <c r="AC37" s="256"/>
      <c r="AD37" s="256"/>
      <c r="AE37" s="256"/>
      <c r="AF37" s="256"/>
      <c r="AG37" s="256"/>
      <c r="AH37" s="258"/>
      <c r="AI37" s="259"/>
      <c r="AJ37" s="258"/>
      <c r="AK37" s="260"/>
      <c r="AL37" s="261"/>
      <c r="AM37" s="261"/>
      <c r="AN37" s="261"/>
      <c r="AO37" s="262"/>
    </row>
    <row r="38" spans="1:41" s="263" customFormat="1" ht="14.25">
      <c r="A38" s="126"/>
      <c r="B38" s="252"/>
      <c r="C38" s="252"/>
      <c r="D38" s="252"/>
      <c r="E38" s="252"/>
      <c r="F38" s="252"/>
      <c r="G38" s="252"/>
      <c r="H38" s="252"/>
      <c r="I38" s="252"/>
      <c r="J38" s="252"/>
      <c r="K38" s="253"/>
      <c r="L38" s="253"/>
      <c r="M38" s="252"/>
      <c r="N38" s="252"/>
      <c r="O38" s="252"/>
      <c r="P38" s="255"/>
      <c r="Q38" s="255"/>
      <c r="R38" s="255"/>
      <c r="S38" s="255"/>
      <c r="T38" s="255"/>
      <c r="U38" s="256"/>
      <c r="V38" s="257"/>
      <c r="W38" s="256"/>
      <c r="X38" s="257"/>
      <c r="Y38" s="257"/>
      <c r="Z38" s="257"/>
      <c r="AA38" s="256"/>
      <c r="AB38" s="256"/>
      <c r="AC38" s="256"/>
      <c r="AD38" s="256"/>
      <c r="AE38" s="256"/>
      <c r="AF38" s="256"/>
      <c r="AG38" s="256"/>
      <c r="AH38" s="258"/>
      <c r="AI38" s="259"/>
      <c r="AJ38" s="258"/>
      <c r="AK38" s="260"/>
      <c r="AL38" s="261"/>
      <c r="AM38" s="261"/>
      <c r="AN38" s="261"/>
      <c r="AO38" s="262"/>
    </row>
    <row r="39" spans="1:41" s="263" customFormat="1" ht="14.25">
      <c r="A39" s="126"/>
      <c r="B39" s="252"/>
      <c r="C39" s="252"/>
      <c r="D39" s="252"/>
      <c r="E39" s="252"/>
      <c r="F39" s="252"/>
      <c r="G39" s="252"/>
      <c r="H39" s="252"/>
      <c r="I39" s="252"/>
      <c r="J39" s="252"/>
      <c r="K39" s="253"/>
      <c r="L39" s="253"/>
      <c r="M39" s="252"/>
      <c r="N39" s="252"/>
      <c r="O39" s="252"/>
      <c r="P39" s="255"/>
      <c r="Q39" s="255"/>
      <c r="R39" s="255"/>
      <c r="S39" s="255"/>
      <c r="T39" s="255"/>
      <c r="U39" s="256"/>
      <c r="V39" s="257"/>
      <c r="W39" s="256"/>
      <c r="X39" s="257"/>
      <c r="Y39" s="257"/>
      <c r="Z39" s="257"/>
      <c r="AA39" s="256"/>
      <c r="AB39" s="256"/>
      <c r="AC39" s="256"/>
      <c r="AD39" s="256"/>
      <c r="AE39" s="256"/>
      <c r="AF39" s="256"/>
      <c r="AG39" s="256"/>
      <c r="AH39" s="258"/>
      <c r="AI39" s="259"/>
      <c r="AJ39" s="258"/>
      <c r="AK39" s="260"/>
      <c r="AL39" s="261"/>
      <c r="AM39" s="261"/>
      <c r="AN39" s="261"/>
      <c r="AO39" s="262"/>
    </row>
    <row r="40" spans="1:41" s="263" customFormat="1" ht="14.25">
      <c r="A40" s="126"/>
      <c r="B40" s="252"/>
      <c r="C40" s="252"/>
      <c r="D40" s="252"/>
      <c r="E40" s="252"/>
      <c r="F40" s="252"/>
      <c r="G40" s="252"/>
      <c r="H40" s="252"/>
      <c r="I40" s="252"/>
      <c r="J40" s="252"/>
      <c r="K40" s="253"/>
      <c r="L40" s="253"/>
      <c r="M40" s="252"/>
      <c r="N40" s="252"/>
      <c r="O40" s="252"/>
      <c r="P40" s="255"/>
      <c r="Q40" s="255"/>
      <c r="R40" s="255"/>
      <c r="S40" s="255"/>
      <c r="T40" s="255"/>
      <c r="U40" s="256"/>
      <c r="V40" s="257"/>
      <c r="W40" s="256"/>
      <c r="X40" s="257"/>
      <c r="Y40" s="257"/>
      <c r="Z40" s="257"/>
      <c r="AA40" s="256"/>
      <c r="AB40" s="256"/>
      <c r="AC40" s="256"/>
      <c r="AD40" s="256"/>
      <c r="AE40" s="256"/>
      <c r="AF40" s="256"/>
      <c r="AG40" s="256"/>
      <c r="AH40" s="258"/>
      <c r="AI40" s="259"/>
      <c r="AJ40" s="258"/>
      <c r="AK40" s="260"/>
      <c r="AL40" s="261"/>
      <c r="AM40" s="261"/>
      <c r="AN40" s="261"/>
      <c r="AO40" s="262"/>
    </row>
    <row r="41" spans="1:41" s="263" customFormat="1" ht="14.25">
      <c r="A41" s="126"/>
      <c r="B41" s="252"/>
      <c r="C41" s="252"/>
      <c r="D41" s="252"/>
      <c r="E41" s="252"/>
      <c r="F41" s="252"/>
      <c r="G41" s="252"/>
      <c r="H41" s="252"/>
      <c r="I41" s="252"/>
      <c r="J41" s="252"/>
      <c r="K41" s="253"/>
      <c r="L41" s="253"/>
      <c r="M41" s="252"/>
      <c r="N41" s="252"/>
      <c r="O41" s="252"/>
      <c r="P41" s="255"/>
      <c r="Q41" s="255"/>
      <c r="R41" s="255"/>
      <c r="S41" s="255"/>
      <c r="T41" s="255"/>
      <c r="U41" s="256"/>
      <c r="V41" s="257"/>
      <c r="W41" s="256"/>
      <c r="X41" s="257"/>
      <c r="Y41" s="257"/>
      <c r="Z41" s="257"/>
      <c r="AA41" s="256"/>
      <c r="AB41" s="256"/>
      <c r="AC41" s="256"/>
      <c r="AD41" s="256"/>
      <c r="AE41" s="256"/>
      <c r="AF41" s="256"/>
      <c r="AG41" s="256"/>
      <c r="AH41" s="258"/>
      <c r="AI41" s="259"/>
      <c r="AJ41" s="258"/>
      <c r="AK41" s="260"/>
      <c r="AL41" s="261"/>
      <c r="AM41" s="261"/>
      <c r="AN41" s="261"/>
      <c r="AO41" s="262"/>
    </row>
    <row r="42" spans="1:41" s="263" customFormat="1" ht="14.25">
      <c r="A42" s="126"/>
      <c r="B42" s="252"/>
      <c r="C42" s="252"/>
      <c r="D42" s="252"/>
      <c r="E42" s="252"/>
      <c r="F42" s="252"/>
      <c r="G42" s="252"/>
      <c r="H42" s="252"/>
      <c r="I42" s="252"/>
      <c r="J42" s="252"/>
      <c r="K42" s="253"/>
      <c r="L42" s="253"/>
      <c r="M42" s="252"/>
      <c r="N42" s="252"/>
      <c r="O42" s="252"/>
      <c r="P42" s="255"/>
      <c r="Q42" s="255"/>
      <c r="R42" s="255"/>
      <c r="S42" s="255"/>
      <c r="T42" s="255"/>
      <c r="U42" s="256"/>
      <c r="V42" s="257"/>
      <c r="W42" s="256"/>
      <c r="X42" s="257"/>
      <c r="Y42" s="257"/>
      <c r="Z42" s="257"/>
      <c r="AA42" s="256"/>
      <c r="AB42" s="256"/>
      <c r="AC42" s="256"/>
      <c r="AD42" s="256"/>
      <c r="AE42" s="256"/>
      <c r="AF42" s="256"/>
      <c r="AG42" s="256"/>
      <c r="AH42" s="258"/>
      <c r="AI42" s="259"/>
      <c r="AJ42" s="258"/>
      <c r="AK42" s="260"/>
      <c r="AL42" s="261"/>
      <c r="AM42" s="261"/>
      <c r="AN42" s="261"/>
      <c r="AO42" s="262"/>
    </row>
    <row r="43" spans="1:41" s="263" customFormat="1" ht="14.25">
      <c r="A43" s="126"/>
      <c r="B43" s="252"/>
      <c r="C43" s="252"/>
      <c r="D43" s="252"/>
      <c r="E43" s="252"/>
      <c r="F43" s="252"/>
      <c r="G43" s="252"/>
      <c r="H43" s="252"/>
      <c r="I43" s="252"/>
      <c r="J43" s="252"/>
      <c r="K43" s="253"/>
      <c r="L43" s="253"/>
      <c r="M43" s="252"/>
      <c r="N43" s="252"/>
      <c r="O43" s="252"/>
      <c r="P43" s="255"/>
      <c r="Q43" s="255"/>
      <c r="R43" s="255"/>
      <c r="S43" s="255"/>
      <c r="T43" s="255"/>
      <c r="U43" s="256"/>
      <c r="V43" s="257"/>
      <c r="W43" s="256"/>
      <c r="X43" s="257"/>
      <c r="Y43" s="257"/>
      <c r="Z43" s="257"/>
      <c r="AA43" s="256"/>
      <c r="AB43" s="256"/>
      <c r="AC43" s="256"/>
      <c r="AD43" s="256"/>
      <c r="AE43" s="256"/>
      <c r="AF43" s="256"/>
      <c r="AG43" s="256"/>
      <c r="AH43" s="258"/>
      <c r="AI43" s="259"/>
      <c r="AJ43" s="258"/>
      <c r="AK43" s="260"/>
      <c r="AL43" s="261"/>
      <c r="AM43" s="261"/>
      <c r="AN43" s="261"/>
      <c r="AO43" s="262"/>
    </row>
    <row r="44" spans="1:41" s="263" customFormat="1" ht="14.25">
      <c r="A44" s="126"/>
      <c r="B44" s="252"/>
      <c r="C44" s="252"/>
      <c r="D44" s="252"/>
      <c r="E44" s="252"/>
      <c r="F44" s="252"/>
      <c r="G44" s="252"/>
      <c r="H44" s="252"/>
      <c r="I44" s="252"/>
      <c r="J44" s="252"/>
      <c r="K44" s="253"/>
      <c r="L44" s="253"/>
      <c r="M44" s="252"/>
      <c r="N44" s="252"/>
      <c r="O44" s="252"/>
      <c r="P44" s="255"/>
      <c r="Q44" s="255"/>
      <c r="R44" s="255"/>
      <c r="S44" s="255"/>
      <c r="T44" s="255"/>
      <c r="U44" s="256"/>
      <c r="V44" s="257"/>
      <c r="W44" s="256"/>
      <c r="X44" s="257"/>
      <c r="Y44" s="257"/>
      <c r="Z44" s="257"/>
      <c r="AA44" s="256"/>
      <c r="AB44" s="256"/>
      <c r="AC44" s="256"/>
      <c r="AD44" s="256"/>
      <c r="AE44" s="256"/>
      <c r="AF44" s="256"/>
      <c r="AG44" s="256"/>
      <c r="AH44" s="258"/>
      <c r="AI44" s="259"/>
      <c r="AJ44" s="258"/>
      <c r="AK44" s="260"/>
      <c r="AL44" s="261"/>
      <c r="AM44" s="261"/>
      <c r="AN44" s="261"/>
      <c r="AO44" s="262"/>
    </row>
    <row r="45" spans="1:41" s="263" customFormat="1" ht="14.25">
      <c r="A45" s="126"/>
      <c r="B45" s="252"/>
      <c r="C45" s="252"/>
      <c r="D45" s="252"/>
      <c r="E45" s="252"/>
      <c r="F45" s="252"/>
      <c r="G45" s="252"/>
      <c r="H45" s="252"/>
      <c r="I45" s="252"/>
      <c r="J45" s="252"/>
      <c r="K45" s="253"/>
      <c r="L45" s="253"/>
      <c r="M45" s="252"/>
      <c r="N45" s="252"/>
      <c r="O45" s="252"/>
      <c r="P45" s="255"/>
      <c r="Q45" s="255"/>
      <c r="R45" s="255"/>
      <c r="S45" s="255"/>
      <c r="T45" s="255"/>
      <c r="U45" s="256"/>
      <c r="V45" s="257"/>
      <c r="W45" s="256"/>
      <c r="X45" s="257"/>
      <c r="Y45" s="257"/>
      <c r="Z45" s="257"/>
      <c r="AA45" s="256"/>
      <c r="AB45" s="256"/>
      <c r="AC45" s="256"/>
      <c r="AD45" s="256"/>
      <c r="AE45" s="256"/>
      <c r="AF45" s="256"/>
      <c r="AG45" s="256"/>
      <c r="AH45" s="258"/>
      <c r="AI45" s="259"/>
      <c r="AJ45" s="258"/>
      <c r="AK45" s="260"/>
      <c r="AL45" s="261"/>
      <c r="AM45" s="261"/>
      <c r="AN45" s="261"/>
      <c r="AO45" s="262"/>
    </row>
    <row r="46" spans="1:41" s="263" customFormat="1" ht="14.25">
      <c r="A46" s="126"/>
      <c r="B46" s="252"/>
      <c r="C46" s="252"/>
      <c r="D46" s="252"/>
      <c r="E46" s="252"/>
      <c r="F46" s="252"/>
      <c r="G46" s="252"/>
      <c r="H46" s="252"/>
      <c r="I46" s="252"/>
      <c r="J46" s="252"/>
      <c r="K46" s="253"/>
      <c r="L46" s="253"/>
      <c r="M46" s="252"/>
      <c r="N46" s="252"/>
      <c r="O46" s="252"/>
      <c r="P46" s="255"/>
      <c r="Q46" s="255"/>
      <c r="R46" s="255"/>
      <c r="S46" s="255"/>
      <c r="T46" s="255"/>
      <c r="U46" s="256"/>
      <c r="V46" s="257"/>
      <c r="W46" s="256"/>
      <c r="X46" s="257"/>
      <c r="Y46" s="257"/>
      <c r="Z46" s="257"/>
      <c r="AA46" s="256"/>
      <c r="AB46" s="256"/>
      <c r="AC46" s="256"/>
      <c r="AD46" s="256"/>
      <c r="AE46" s="256"/>
      <c r="AF46" s="256"/>
      <c r="AG46" s="256"/>
      <c r="AH46" s="258"/>
      <c r="AI46" s="259"/>
      <c r="AJ46" s="258"/>
      <c r="AK46" s="260"/>
      <c r="AL46" s="261"/>
      <c r="AM46" s="261"/>
      <c r="AN46" s="261"/>
      <c r="AO46" s="262"/>
    </row>
    <row r="47" spans="1:41" s="263" customFormat="1" ht="14.25">
      <c r="A47" s="126"/>
      <c r="B47" s="252"/>
      <c r="C47" s="252"/>
      <c r="D47" s="252"/>
      <c r="E47" s="252"/>
      <c r="F47" s="252"/>
      <c r="G47" s="252"/>
      <c r="H47" s="252"/>
      <c r="I47" s="252"/>
      <c r="J47" s="252"/>
      <c r="K47" s="253"/>
      <c r="L47" s="253"/>
      <c r="M47" s="252"/>
      <c r="N47" s="252"/>
      <c r="O47" s="252"/>
      <c r="P47" s="255"/>
      <c r="Q47" s="255"/>
      <c r="R47" s="255"/>
      <c r="S47" s="255"/>
      <c r="T47" s="255"/>
      <c r="U47" s="256"/>
      <c r="V47" s="257"/>
      <c r="W47" s="256"/>
      <c r="X47" s="257"/>
      <c r="Y47" s="257"/>
      <c r="Z47" s="257"/>
      <c r="AA47" s="256"/>
      <c r="AB47" s="256"/>
      <c r="AC47" s="256"/>
      <c r="AD47" s="256"/>
      <c r="AE47" s="256"/>
      <c r="AF47" s="256"/>
      <c r="AG47" s="256"/>
      <c r="AH47" s="258"/>
      <c r="AI47" s="259"/>
      <c r="AJ47" s="258"/>
      <c r="AK47" s="260"/>
      <c r="AL47" s="261"/>
      <c r="AM47" s="261"/>
      <c r="AN47" s="261"/>
      <c r="AO47" s="262"/>
    </row>
    <row r="48" spans="1:41" s="263" customFormat="1" ht="14.25">
      <c r="A48" s="126"/>
      <c r="B48" s="252"/>
      <c r="C48" s="252"/>
      <c r="D48" s="252"/>
      <c r="E48" s="252"/>
      <c r="F48" s="252"/>
      <c r="G48" s="252"/>
      <c r="H48" s="252"/>
      <c r="I48" s="252"/>
      <c r="J48" s="252"/>
      <c r="K48" s="253"/>
      <c r="L48" s="253"/>
      <c r="M48" s="252"/>
      <c r="N48" s="252"/>
      <c r="O48" s="252"/>
      <c r="P48" s="255"/>
      <c r="Q48" s="255"/>
      <c r="R48" s="255"/>
      <c r="S48" s="255"/>
      <c r="T48" s="255"/>
      <c r="U48" s="256"/>
      <c r="V48" s="257"/>
      <c r="W48" s="256"/>
      <c r="X48" s="257"/>
      <c r="Y48" s="257"/>
      <c r="Z48" s="257"/>
      <c r="AA48" s="256"/>
      <c r="AB48" s="256"/>
      <c r="AC48" s="256"/>
      <c r="AD48" s="256"/>
      <c r="AE48" s="256"/>
      <c r="AF48" s="256"/>
      <c r="AG48" s="256"/>
      <c r="AH48" s="258"/>
      <c r="AI48" s="259"/>
      <c r="AJ48" s="258"/>
      <c r="AK48" s="260"/>
      <c r="AL48" s="261"/>
      <c r="AM48" s="261"/>
      <c r="AN48" s="261"/>
      <c r="AO48" s="262"/>
    </row>
    <row r="49" spans="1:41" s="263" customFormat="1" ht="14.25">
      <c r="A49" s="126"/>
      <c r="B49" s="252"/>
      <c r="C49" s="252"/>
      <c r="D49" s="252"/>
      <c r="E49" s="252"/>
      <c r="F49" s="252"/>
      <c r="G49" s="252"/>
      <c r="H49" s="252"/>
      <c r="I49" s="252"/>
      <c r="J49" s="252"/>
      <c r="K49" s="253"/>
      <c r="L49" s="253"/>
      <c r="M49" s="252"/>
      <c r="N49" s="252"/>
      <c r="O49" s="252"/>
      <c r="P49" s="255"/>
      <c r="Q49" s="255"/>
      <c r="R49" s="255"/>
      <c r="S49" s="255"/>
      <c r="T49" s="255"/>
      <c r="U49" s="256"/>
      <c r="V49" s="257"/>
      <c r="W49" s="256"/>
      <c r="X49" s="257"/>
      <c r="Y49" s="257"/>
      <c r="Z49" s="257"/>
      <c r="AA49" s="256"/>
      <c r="AB49" s="256"/>
      <c r="AC49" s="256"/>
      <c r="AD49" s="256"/>
      <c r="AE49" s="256"/>
      <c r="AF49" s="256"/>
      <c r="AG49" s="256"/>
      <c r="AH49" s="258"/>
      <c r="AI49" s="259"/>
      <c r="AJ49" s="258"/>
      <c r="AK49" s="260"/>
      <c r="AL49" s="261"/>
      <c r="AM49" s="261"/>
      <c r="AN49" s="261"/>
      <c r="AO49" s="262"/>
    </row>
    <row r="50" spans="1:41" s="263" customFormat="1" ht="14.25">
      <c r="A50" s="126"/>
      <c r="B50" s="252"/>
      <c r="C50" s="252"/>
      <c r="D50" s="252"/>
      <c r="E50" s="252"/>
      <c r="F50" s="252"/>
      <c r="G50" s="252"/>
      <c r="H50" s="252"/>
      <c r="I50" s="252"/>
      <c r="J50" s="252"/>
      <c r="K50" s="253"/>
      <c r="L50" s="253"/>
      <c r="M50" s="252"/>
      <c r="N50" s="252"/>
      <c r="O50" s="252"/>
      <c r="P50" s="255"/>
      <c r="Q50" s="255"/>
      <c r="R50" s="255"/>
      <c r="S50" s="255"/>
      <c r="T50" s="255"/>
      <c r="U50" s="256"/>
      <c r="V50" s="257"/>
      <c r="W50" s="256"/>
      <c r="X50" s="257"/>
      <c r="Y50" s="257"/>
      <c r="Z50" s="257"/>
      <c r="AA50" s="256"/>
      <c r="AB50" s="256"/>
      <c r="AC50" s="256"/>
      <c r="AD50" s="256"/>
      <c r="AE50" s="256"/>
      <c r="AF50" s="256"/>
      <c r="AG50" s="256"/>
      <c r="AH50" s="258"/>
      <c r="AI50" s="259"/>
      <c r="AJ50" s="258"/>
      <c r="AK50" s="260"/>
      <c r="AL50" s="261"/>
      <c r="AM50" s="261"/>
      <c r="AN50" s="261"/>
      <c r="AO50" s="262"/>
    </row>
    <row r="51" spans="1:41" s="263" customFormat="1" ht="14.25">
      <c r="A51" s="126"/>
      <c r="B51" s="252"/>
      <c r="C51" s="252"/>
      <c r="D51" s="252"/>
      <c r="E51" s="252"/>
      <c r="F51" s="252"/>
      <c r="G51" s="252"/>
      <c r="H51" s="252"/>
      <c r="I51" s="252"/>
      <c r="J51" s="252"/>
      <c r="K51" s="253"/>
      <c r="L51" s="253"/>
      <c r="M51" s="252"/>
      <c r="N51" s="252"/>
      <c r="O51" s="252"/>
      <c r="P51" s="255"/>
      <c r="Q51" s="255"/>
      <c r="R51" s="255"/>
      <c r="S51" s="255"/>
      <c r="T51" s="255"/>
      <c r="U51" s="256"/>
      <c r="V51" s="257"/>
      <c r="W51" s="256"/>
      <c r="X51" s="257"/>
      <c r="Y51" s="257"/>
      <c r="Z51" s="257"/>
      <c r="AA51" s="256"/>
      <c r="AB51" s="256"/>
      <c r="AC51" s="256"/>
      <c r="AD51" s="256"/>
      <c r="AE51" s="256"/>
      <c r="AF51" s="256"/>
      <c r="AG51" s="256"/>
      <c r="AH51" s="258"/>
      <c r="AI51" s="259"/>
      <c r="AJ51" s="258"/>
      <c r="AK51" s="260"/>
      <c r="AL51" s="261"/>
      <c r="AM51" s="261"/>
      <c r="AN51" s="261"/>
      <c r="AO51" s="262"/>
    </row>
    <row r="52" spans="1:41" s="263" customFormat="1" ht="14.25">
      <c r="A52" s="126"/>
      <c r="B52" s="252"/>
      <c r="C52" s="252"/>
      <c r="D52" s="252"/>
      <c r="E52" s="252"/>
      <c r="F52" s="252"/>
      <c r="G52" s="252"/>
      <c r="H52" s="252"/>
      <c r="I52" s="252"/>
      <c r="J52" s="252"/>
      <c r="K52" s="253"/>
      <c r="L52" s="253"/>
      <c r="M52" s="252"/>
      <c r="N52" s="252"/>
      <c r="O52" s="252"/>
      <c r="P52" s="255"/>
      <c r="Q52" s="255"/>
      <c r="R52" s="255"/>
      <c r="S52" s="255"/>
      <c r="T52" s="255"/>
      <c r="U52" s="256"/>
      <c r="V52" s="257"/>
      <c r="W52" s="256"/>
      <c r="X52" s="257"/>
      <c r="Y52" s="257"/>
      <c r="Z52" s="257"/>
      <c r="AA52" s="256"/>
      <c r="AB52" s="256"/>
      <c r="AC52" s="256"/>
      <c r="AD52" s="256"/>
      <c r="AE52" s="256"/>
      <c r="AF52" s="256"/>
      <c r="AG52" s="256"/>
      <c r="AH52" s="258"/>
      <c r="AI52" s="259"/>
      <c r="AJ52" s="258"/>
      <c r="AK52" s="260"/>
      <c r="AL52" s="261"/>
      <c r="AM52" s="261"/>
      <c r="AN52" s="261"/>
      <c r="AO52" s="262"/>
    </row>
    <row r="53" spans="1:41" s="263" customFormat="1" ht="14.25">
      <c r="A53" s="126"/>
      <c r="B53" s="252"/>
      <c r="C53" s="252"/>
      <c r="D53" s="252"/>
      <c r="E53" s="252"/>
      <c r="F53" s="252"/>
      <c r="G53" s="252"/>
      <c r="H53" s="252"/>
      <c r="I53" s="252"/>
      <c r="J53" s="252"/>
      <c r="K53" s="253"/>
      <c r="L53" s="253"/>
      <c r="M53" s="252"/>
      <c r="N53" s="252"/>
      <c r="O53" s="252"/>
      <c r="P53" s="255"/>
      <c r="Q53" s="255"/>
      <c r="R53" s="255"/>
      <c r="S53" s="255"/>
      <c r="T53" s="255"/>
      <c r="U53" s="256"/>
      <c r="V53" s="257"/>
      <c r="W53" s="256"/>
      <c r="X53" s="257"/>
      <c r="Y53" s="257"/>
      <c r="Z53" s="257"/>
      <c r="AA53" s="256"/>
      <c r="AB53" s="256"/>
      <c r="AC53" s="256"/>
      <c r="AD53" s="256"/>
      <c r="AE53" s="256"/>
      <c r="AF53" s="256"/>
      <c r="AG53" s="256"/>
      <c r="AH53" s="258"/>
      <c r="AI53" s="259"/>
      <c r="AJ53" s="258"/>
      <c r="AK53" s="260"/>
      <c r="AL53" s="261"/>
      <c r="AM53" s="261"/>
      <c r="AN53" s="261"/>
      <c r="AO53" s="262"/>
    </row>
    <row r="54" spans="1:41" s="263" customFormat="1" ht="14.25">
      <c r="A54" s="126"/>
      <c r="B54" s="252"/>
      <c r="C54" s="252"/>
      <c r="D54" s="252"/>
      <c r="E54" s="252"/>
      <c r="F54" s="252"/>
      <c r="G54" s="252"/>
      <c r="H54" s="252"/>
      <c r="I54" s="252"/>
      <c r="J54" s="252"/>
      <c r="K54" s="253"/>
      <c r="L54" s="253"/>
      <c r="M54" s="252"/>
      <c r="N54" s="252"/>
      <c r="O54" s="252"/>
      <c r="P54" s="255"/>
      <c r="Q54" s="255"/>
      <c r="R54" s="255"/>
      <c r="S54" s="255"/>
      <c r="T54" s="255"/>
      <c r="U54" s="256"/>
      <c r="V54" s="257"/>
      <c r="W54" s="256"/>
      <c r="X54" s="257"/>
      <c r="Y54" s="257"/>
      <c r="Z54" s="257"/>
      <c r="AA54" s="256"/>
      <c r="AB54" s="256"/>
      <c r="AC54" s="256"/>
      <c r="AD54" s="256"/>
      <c r="AE54" s="256"/>
      <c r="AF54" s="256"/>
      <c r="AG54" s="256"/>
      <c r="AH54" s="258"/>
      <c r="AI54" s="259"/>
      <c r="AJ54" s="258"/>
      <c r="AK54" s="260"/>
      <c r="AL54" s="261"/>
      <c r="AM54" s="261"/>
      <c r="AN54" s="261"/>
      <c r="AO54" s="262"/>
    </row>
    <row r="55" spans="1:41" s="263" customFormat="1" ht="14.25">
      <c r="A55" s="126"/>
      <c r="B55" s="252"/>
      <c r="C55" s="252"/>
      <c r="D55" s="252"/>
      <c r="E55" s="252"/>
      <c r="F55" s="252"/>
      <c r="G55" s="252"/>
      <c r="H55" s="252"/>
      <c r="I55" s="252"/>
      <c r="J55" s="252"/>
      <c r="K55" s="253"/>
      <c r="L55" s="253"/>
      <c r="M55" s="252"/>
      <c r="N55" s="252"/>
      <c r="O55" s="252"/>
      <c r="P55" s="255"/>
      <c r="Q55" s="255"/>
      <c r="R55" s="255"/>
      <c r="S55" s="255"/>
      <c r="T55" s="255"/>
      <c r="U55" s="256"/>
      <c r="V55" s="257"/>
      <c r="W55" s="256"/>
      <c r="X55" s="257"/>
      <c r="Y55" s="257"/>
      <c r="Z55" s="257"/>
      <c r="AA55" s="256"/>
      <c r="AB55" s="256"/>
      <c r="AC55" s="256"/>
      <c r="AD55" s="256"/>
      <c r="AE55" s="256"/>
      <c r="AF55" s="256"/>
      <c r="AG55" s="256"/>
      <c r="AH55" s="258"/>
      <c r="AI55" s="259"/>
      <c r="AJ55" s="258"/>
      <c r="AK55" s="260"/>
      <c r="AL55" s="261"/>
      <c r="AM55" s="261"/>
      <c r="AN55" s="261"/>
      <c r="AO55" s="262"/>
    </row>
    <row r="56" spans="1:41" s="263" customFormat="1" ht="14.25">
      <c r="A56" s="126"/>
      <c r="B56" s="252"/>
      <c r="C56" s="252"/>
      <c r="D56" s="252"/>
      <c r="E56" s="252"/>
      <c r="F56" s="252"/>
      <c r="G56" s="252"/>
      <c r="H56" s="252"/>
      <c r="I56" s="252"/>
      <c r="J56" s="252"/>
      <c r="K56" s="253"/>
      <c r="L56" s="253"/>
      <c r="M56" s="252"/>
      <c r="N56" s="252"/>
      <c r="O56" s="252"/>
      <c r="P56" s="255"/>
      <c r="Q56" s="255"/>
      <c r="R56" s="255"/>
      <c r="S56" s="255"/>
      <c r="T56" s="255"/>
      <c r="U56" s="256"/>
      <c r="V56" s="257"/>
      <c r="W56" s="256"/>
      <c r="X56" s="257"/>
      <c r="Y56" s="257"/>
      <c r="Z56" s="257"/>
      <c r="AA56" s="256"/>
      <c r="AB56" s="256"/>
      <c r="AC56" s="256"/>
      <c r="AD56" s="256"/>
      <c r="AE56" s="256"/>
      <c r="AF56" s="256"/>
      <c r="AG56" s="256"/>
      <c r="AH56" s="258"/>
      <c r="AI56" s="259"/>
      <c r="AJ56" s="258"/>
      <c r="AK56" s="260"/>
      <c r="AL56" s="261"/>
      <c r="AM56" s="261"/>
      <c r="AN56" s="261"/>
      <c r="AO56" s="262"/>
    </row>
    <row r="57" spans="1:41" s="263" customFormat="1" ht="14.25">
      <c r="A57" s="126"/>
      <c r="B57" s="252"/>
      <c r="C57" s="252"/>
      <c r="D57" s="252"/>
      <c r="E57" s="252"/>
      <c r="F57" s="252"/>
      <c r="G57" s="252"/>
      <c r="H57" s="252"/>
      <c r="I57" s="252"/>
      <c r="J57" s="252"/>
      <c r="K57" s="253"/>
      <c r="L57" s="253"/>
      <c r="M57" s="252"/>
      <c r="N57" s="252"/>
      <c r="O57" s="252"/>
      <c r="P57" s="255"/>
      <c r="Q57" s="255"/>
      <c r="R57" s="255"/>
      <c r="S57" s="255"/>
      <c r="T57" s="255"/>
      <c r="U57" s="256"/>
      <c r="V57" s="257"/>
      <c r="W57" s="256"/>
      <c r="X57" s="257"/>
      <c r="Y57" s="257"/>
      <c r="Z57" s="257"/>
      <c r="AA57" s="256"/>
      <c r="AB57" s="256"/>
      <c r="AC57" s="256"/>
      <c r="AD57" s="256"/>
      <c r="AE57" s="256"/>
      <c r="AF57" s="256"/>
      <c r="AG57" s="256"/>
      <c r="AH57" s="258"/>
      <c r="AI57" s="259"/>
      <c r="AJ57" s="258"/>
      <c r="AK57" s="260"/>
      <c r="AL57" s="261"/>
      <c r="AM57" s="261"/>
      <c r="AN57" s="261"/>
      <c r="AO57" s="262"/>
    </row>
    <row r="58" spans="1:41" s="263" customFormat="1" ht="14.25">
      <c r="A58" s="126"/>
      <c r="B58" s="252"/>
      <c r="C58" s="252"/>
      <c r="D58" s="252"/>
      <c r="E58" s="252"/>
      <c r="F58" s="252"/>
      <c r="G58" s="252"/>
      <c r="H58" s="252"/>
      <c r="I58" s="252"/>
      <c r="J58" s="252"/>
      <c r="K58" s="253"/>
      <c r="L58" s="253"/>
      <c r="M58" s="252"/>
      <c r="N58" s="252"/>
      <c r="O58" s="252"/>
      <c r="P58" s="255"/>
      <c r="Q58" s="255"/>
      <c r="R58" s="255"/>
      <c r="S58" s="255"/>
      <c r="T58" s="255"/>
      <c r="U58" s="256"/>
      <c r="V58" s="257"/>
      <c r="W58" s="256"/>
      <c r="X58" s="257"/>
      <c r="Y58" s="257"/>
      <c r="Z58" s="257"/>
      <c r="AA58" s="256"/>
      <c r="AB58" s="256"/>
      <c r="AC58" s="256"/>
      <c r="AD58" s="256"/>
      <c r="AE58" s="256"/>
      <c r="AF58" s="256"/>
      <c r="AG58" s="256"/>
      <c r="AH58" s="258"/>
      <c r="AI58" s="259"/>
      <c r="AJ58" s="258"/>
      <c r="AK58" s="260"/>
      <c r="AL58" s="261"/>
      <c r="AM58" s="261"/>
      <c r="AN58" s="261"/>
      <c r="AO58" s="262"/>
    </row>
    <row r="59" spans="1:41" s="263" customFormat="1" ht="14.25">
      <c r="A59" s="126"/>
      <c r="B59" s="252"/>
      <c r="C59" s="252"/>
      <c r="D59" s="252"/>
      <c r="E59" s="252"/>
      <c r="F59" s="252"/>
      <c r="G59" s="252"/>
      <c r="H59" s="252"/>
      <c r="I59" s="252"/>
      <c r="J59" s="252"/>
      <c r="K59" s="253"/>
      <c r="L59" s="253"/>
      <c r="M59" s="252"/>
      <c r="N59" s="252"/>
      <c r="O59" s="252"/>
      <c r="P59" s="255"/>
      <c r="Q59" s="255"/>
      <c r="R59" s="255"/>
      <c r="S59" s="255"/>
      <c r="T59" s="255"/>
      <c r="U59" s="256"/>
      <c r="V59" s="257"/>
      <c r="W59" s="256"/>
      <c r="X59" s="257"/>
      <c r="Y59" s="257"/>
      <c r="Z59" s="257"/>
      <c r="AA59" s="256"/>
      <c r="AB59" s="256"/>
      <c r="AC59" s="256"/>
      <c r="AD59" s="256"/>
      <c r="AE59" s="256"/>
      <c r="AF59" s="256"/>
      <c r="AG59" s="256"/>
      <c r="AH59" s="258"/>
      <c r="AI59" s="259"/>
      <c r="AJ59" s="258"/>
      <c r="AK59" s="260"/>
      <c r="AL59" s="261"/>
      <c r="AM59" s="261"/>
      <c r="AN59" s="261"/>
      <c r="AO59" s="262"/>
    </row>
    <row r="60" spans="1:41" s="263" customFormat="1" ht="14.25">
      <c r="A60" s="126"/>
      <c r="B60" s="252"/>
      <c r="C60" s="252"/>
      <c r="D60" s="252"/>
      <c r="E60" s="252"/>
      <c r="F60" s="252"/>
      <c r="G60" s="252"/>
      <c r="H60" s="252"/>
      <c r="I60" s="252"/>
      <c r="J60" s="252"/>
      <c r="K60" s="253"/>
      <c r="L60" s="253"/>
      <c r="M60" s="252"/>
      <c r="N60" s="252"/>
      <c r="O60" s="252"/>
      <c r="P60" s="255"/>
      <c r="Q60" s="255"/>
      <c r="R60" s="255"/>
      <c r="S60" s="255"/>
      <c r="T60" s="255"/>
      <c r="U60" s="256"/>
      <c r="V60" s="257"/>
      <c r="W60" s="256"/>
      <c r="X60" s="257"/>
      <c r="Y60" s="257"/>
      <c r="Z60" s="257"/>
      <c r="AA60" s="256"/>
      <c r="AB60" s="256"/>
      <c r="AC60" s="256"/>
      <c r="AD60" s="256"/>
      <c r="AE60" s="256"/>
      <c r="AF60" s="256"/>
      <c r="AG60" s="256"/>
      <c r="AH60" s="258"/>
      <c r="AI60" s="259"/>
      <c r="AJ60" s="258"/>
      <c r="AK60" s="260"/>
      <c r="AL60" s="261"/>
      <c r="AM60" s="261"/>
      <c r="AN60" s="261"/>
      <c r="AO60" s="262"/>
    </row>
    <row r="61" spans="1:41" s="263" customFormat="1" ht="14.25">
      <c r="A61" s="126"/>
      <c r="B61" s="252"/>
      <c r="C61" s="252"/>
      <c r="D61" s="252"/>
      <c r="E61" s="252"/>
      <c r="F61" s="252"/>
      <c r="G61" s="252"/>
      <c r="H61" s="252"/>
      <c r="I61" s="252"/>
      <c r="J61" s="252"/>
      <c r="K61" s="253"/>
      <c r="L61" s="253"/>
      <c r="M61" s="252"/>
      <c r="N61" s="252"/>
      <c r="O61" s="252"/>
      <c r="P61" s="255"/>
      <c r="Q61" s="255"/>
      <c r="R61" s="255"/>
      <c r="S61" s="255"/>
      <c r="T61" s="255"/>
      <c r="U61" s="256"/>
      <c r="V61" s="257"/>
      <c r="W61" s="256"/>
      <c r="X61" s="257"/>
      <c r="Y61" s="257"/>
      <c r="Z61" s="257"/>
      <c r="AA61" s="256"/>
      <c r="AB61" s="256"/>
      <c r="AC61" s="256"/>
      <c r="AD61" s="256"/>
      <c r="AE61" s="256"/>
      <c r="AF61" s="256"/>
      <c r="AG61" s="256"/>
      <c r="AH61" s="258"/>
      <c r="AI61" s="259"/>
      <c r="AJ61" s="258"/>
      <c r="AK61" s="260"/>
      <c r="AL61" s="261"/>
      <c r="AM61" s="261"/>
      <c r="AN61" s="261"/>
      <c r="AO61" s="262"/>
    </row>
    <row r="62" spans="1:41" s="263" customFormat="1" ht="14.25">
      <c r="A62" s="126"/>
      <c r="B62" s="252"/>
      <c r="C62" s="252"/>
      <c r="D62" s="252"/>
      <c r="E62" s="252"/>
      <c r="F62" s="252"/>
      <c r="G62" s="252"/>
      <c r="H62" s="252"/>
      <c r="I62" s="252"/>
      <c r="J62" s="252"/>
      <c r="K62" s="253"/>
      <c r="L62" s="253"/>
      <c r="M62" s="252"/>
      <c r="N62" s="252"/>
      <c r="O62" s="252"/>
      <c r="P62" s="255"/>
      <c r="Q62" s="255"/>
      <c r="R62" s="255"/>
      <c r="S62" s="255"/>
      <c r="T62" s="255"/>
      <c r="U62" s="256"/>
      <c r="V62" s="257"/>
      <c r="W62" s="256"/>
      <c r="X62" s="257"/>
      <c r="Y62" s="257"/>
      <c r="Z62" s="257"/>
      <c r="AA62" s="256"/>
      <c r="AB62" s="256"/>
      <c r="AC62" s="256"/>
      <c r="AD62" s="256"/>
      <c r="AE62" s="256"/>
      <c r="AF62" s="256"/>
      <c r="AG62" s="256"/>
      <c r="AH62" s="258"/>
      <c r="AI62" s="259"/>
      <c r="AJ62" s="258"/>
      <c r="AK62" s="260"/>
      <c r="AL62" s="261"/>
      <c r="AM62" s="261"/>
      <c r="AN62" s="261"/>
      <c r="AO62" s="262"/>
    </row>
    <row r="63" spans="1:41" s="263" customFormat="1" ht="14.25">
      <c r="A63" s="126"/>
      <c r="B63" s="252"/>
      <c r="C63" s="252"/>
      <c r="D63" s="252"/>
      <c r="E63" s="252"/>
      <c r="F63" s="252"/>
      <c r="G63" s="252"/>
      <c r="H63" s="252"/>
      <c r="I63" s="252"/>
      <c r="J63" s="252"/>
      <c r="K63" s="253"/>
      <c r="L63" s="253"/>
      <c r="M63" s="252"/>
      <c r="N63" s="252"/>
      <c r="O63" s="252"/>
      <c r="P63" s="255"/>
      <c r="Q63" s="255"/>
      <c r="R63" s="255"/>
      <c r="S63" s="255"/>
      <c r="T63" s="255"/>
      <c r="U63" s="256"/>
      <c r="V63" s="257"/>
      <c r="W63" s="256"/>
      <c r="X63" s="257"/>
      <c r="Y63" s="257"/>
      <c r="Z63" s="257"/>
      <c r="AA63" s="256"/>
      <c r="AB63" s="256"/>
      <c r="AC63" s="256"/>
      <c r="AD63" s="256"/>
      <c r="AE63" s="256"/>
      <c r="AF63" s="256"/>
      <c r="AG63" s="256"/>
      <c r="AH63" s="258"/>
      <c r="AI63" s="259"/>
      <c r="AJ63" s="258"/>
      <c r="AK63" s="260"/>
      <c r="AL63" s="261"/>
      <c r="AM63" s="261"/>
      <c r="AN63" s="261"/>
      <c r="AO63" s="262"/>
    </row>
    <row r="64" spans="1:41" s="263" customFormat="1" ht="14.25">
      <c r="A64" s="126"/>
      <c r="B64" s="252"/>
      <c r="C64" s="252"/>
      <c r="D64" s="252"/>
      <c r="E64" s="252"/>
      <c r="F64" s="252"/>
      <c r="G64" s="252"/>
      <c r="H64" s="252"/>
      <c r="I64" s="252"/>
      <c r="J64" s="252"/>
      <c r="K64" s="253"/>
      <c r="L64" s="253"/>
      <c r="M64" s="252"/>
      <c r="N64" s="252"/>
      <c r="O64" s="252"/>
      <c r="P64" s="255"/>
      <c r="Q64" s="255"/>
      <c r="R64" s="255"/>
      <c r="S64" s="255"/>
      <c r="T64" s="255"/>
      <c r="U64" s="256"/>
      <c r="V64" s="257"/>
      <c r="W64" s="256"/>
      <c r="X64" s="257"/>
      <c r="Y64" s="257"/>
      <c r="Z64" s="257"/>
      <c r="AA64" s="256"/>
      <c r="AB64" s="256"/>
      <c r="AC64" s="256"/>
      <c r="AD64" s="256"/>
      <c r="AE64" s="256"/>
      <c r="AF64" s="256"/>
      <c r="AG64" s="256"/>
      <c r="AH64" s="258"/>
      <c r="AI64" s="259"/>
      <c r="AJ64" s="258"/>
      <c r="AK64" s="260"/>
      <c r="AL64" s="261"/>
      <c r="AM64" s="261"/>
      <c r="AN64" s="261"/>
      <c r="AO64" s="262"/>
    </row>
    <row r="65" spans="1:41" s="263" customFormat="1" ht="14.25">
      <c r="A65" s="126"/>
      <c r="B65" s="252"/>
      <c r="C65" s="252"/>
      <c r="D65" s="252"/>
      <c r="E65" s="252"/>
      <c r="F65" s="252"/>
      <c r="G65" s="252"/>
      <c r="H65" s="252"/>
      <c r="I65" s="252"/>
      <c r="J65" s="252"/>
      <c r="K65" s="253"/>
      <c r="L65" s="253"/>
      <c r="M65" s="252"/>
      <c r="N65" s="252"/>
      <c r="O65" s="252"/>
      <c r="P65" s="255"/>
      <c r="Q65" s="255"/>
      <c r="R65" s="255"/>
      <c r="S65" s="255"/>
      <c r="T65" s="255"/>
      <c r="U65" s="256"/>
      <c r="V65" s="257"/>
      <c r="W65" s="256"/>
      <c r="X65" s="257"/>
      <c r="Y65" s="257"/>
      <c r="Z65" s="257"/>
      <c r="AA65" s="256"/>
      <c r="AB65" s="256"/>
      <c r="AC65" s="256"/>
      <c r="AD65" s="256"/>
      <c r="AE65" s="256"/>
      <c r="AF65" s="256"/>
      <c r="AG65" s="256"/>
      <c r="AH65" s="258"/>
      <c r="AI65" s="259"/>
      <c r="AJ65" s="258"/>
      <c r="AK65" s="260"/>
      <c r="AL65" s="261"/>
      <c r="AM65" s="261"/>
      <c r="AN65" s="261"/>
      <c r="AO65" s="262"/>
    </row>
    <row r="66" spans="1:41" s="263" customFormat="1" ht="14.25">
      <c r="A66" s="126"/>
      <c r="B66" s="252"/>
      <c r="C66" s="252"/>
      <c r="D66" s="252"/>
      <c r="E66" s="252"/>
      <c r="F66" s="252"/>
      <c r="G66" s="252"/>
      <c r="H66" s="252"/>
      <c r="I66" s="252"/>
      <c r="J66" s="252"/>
      <c r="K66" s="253"/>
      <c r="L66" s="253"/>
      <c r="M66" s="252"/>
      <c r="N66" s="252"/>
      <c r="O66" s="252"/>
      <c r="P66" s="255"/>
      <c r="Q66" s="255"/>
      <c r="R66" s="255"/>
      <c r="S66" s="255"/>
      <c r="T66" s="255"/>
      <c r="U66" s="256"/>
      <c r="V66" s="257"/>
      <c r="W66" s="256"/>
      <c r="X66" s="257"/>
      <c r="Y66" s="257"/>
      <c r="Z66" s="257"/>
      <c r="AA66" s="256"/>
      <c r="AB66" s="256"/>
      <c r="AC66" s="256"/>
      <c r="AD66" s="256"/>
      <c r="AE66" s="256"/>
      <c r="AF66" s="256"/>
      <c r="AG66" s="256"/>
      <c r="AH66" s="258"/>
      <c r="AI66" s="259"/>
      <c r="AJ66" s="258"/>
      <c r="AK66" s="260"/>
      <c r="AL66" s="261"/>
      <c r="AM66" s="261"/>
      <c r="AN66" s="261"/>
      <c r="AO66" s="262"/>
    </row>
    <row r="67" spans="1:41" s="263" customFormat="1" ht="14.25">
      <c r="A67" s="126"/>
      <c r="B67" s="252"/>
      <c r="C67" s="252"/>
      <c r="D67" s="252"/>
      <c r="E67" s="252"/>
      <c r="F67" s="252"/>
      <c r="G67" s="252"/>
      <c r="H67" s="252"/>
      <c r="I67" s="252"/>
      <c r="J67" s="252"/>
      <c r="K67" s="253"/>
      <c r="L67" s="253"/>
      <c r="M67" s="252"/>
      <c r="N67" s="252"/>
      <c r="O67" s="252"/>
      <c r="P67" s="255"/>
      <c r="Q67" s="255"/>
      <c r="R67" s="255"/>
      <c r="S67" s="255"/>
      <c r="T67" s="255"/>
      <c r="U67" s="256"/>
      <c r="V67" s="257"/>
      <c r="W67" s="256"/>
      <c r="X67" s="257"/>
      <c r="Y67" s="257"/>
      <c r="Z67" s="257"/>
      <c r="AA67" s="256"/>
      <c r="AB67" s="256"/>
      <c r="AC67" s="256"/>
      <c r="AD67" s="256"/>
      <c r="AE67" s="256"/>
      <c r="AF67" s="256"/>
      <c r="AG67" s="256"/>
      <c r="AH67" s="258"/>
      <c r="AI67" s="259"/>
      <c r="AJ67" s="258"/>
      <c r="AK67" s="260"/>
      <c r="AL67" s="261"/>
      <c r="AM67" s="261"/>
      <c r="AN67" s="261"/>
      <c r="AO67" s="262"/>
    </row>
    <row r="68" spans="1:41" s="263" customFormat="1" ht="14.25">
      <c r="A68" s="126"/>
      <c r="B68" s="252"/>
      <c r="C68" s="252"/>
      <c r="D68" s="252"/>
      <c r="E68" s="252"/>
      <c r="F68" s="252"/>
      <c r="G68" s="252"/>
      <c r="H68" s="252"/>
      <c r="I68" s="252"/>
      <c r="J68" s="252"/>
      <c r="K68" s="253"/>
      <c r="L68" s="253"/>
      <c r="M68" s="252"/>
      <c r="N68" s="252"/>
      <c r="O68" s="252"/>
      <c r="P68" s="255"/>
      <c r="Q68" s="255"/>
      <c r="R68" s="255"/>
      <c r="S68" s="255"/>
      <c r="T68" s="255"/>
      <c r="U68" s="256"/>
      <c r="V68" s="257"/>
      <c r="W68" s="256"/>
      <c r="X68" s="257"/>
      <c r="Y68" s="257"/>
      <c r="Z68" s="257"/>
      <c r="AA68" s="256"/>
      <c r="AB68" s="256"/>
      <c r="AC68" s="256"/>
      <c r="AD68" s="256"/>
      <c r="AE68" s="256"/>
      <c r="AF68" s="256"/>
      <c r="AG68" s="256"/>
      <c r="AH68" s="258"/>
      <c r="AI68" s="259"/>
      <c r="AJ68" s="258"/>
      <c r="AK68" s="260"/>
      <c r="AL68" s="261"/>
      <c r="AM68" s="261"/>
      <c r="AN68" s="261"/>
      <c r="AO68" s="262"/>
    </row>
    <row r="69" spans="1:41" s="263" customFormat="1" ht="14.25">
      <c r="A69" s="126"/>
      <c r="B69" s="252"/>
      <c r="C69" s="252"/>
      <c r="D69" s="252"/>
      <c r="E69" s="252"/>
      <c r="F69" s="252"/>
      <c r="G69" s="252"/>
      <c r="H69" s="252"/>
      <c r="I69" s="252"/>
      <c r="J69" s="252"/>
      <c r="K69" s="253"/>
      <c r="L69" s="253"/>
      <c r="M69" s="252"/>
      <c r="N69" s="252"/>
      <c r="O69" s="252"/>
      <c r="P69" s="252"/>
      <c r="Q69" s="252"/>
      <c r="R69" s="252"/>
      <c r="S69" s="252"/>
      <c r="T69" s="252"/>
      <c r="U69" s="256"/>
      <c r="V69" s="257"/>
      <c r="W69" s="256"/>
      <c r="X69" s="257"/>
      <c r="Y69" s="257"/>
      <c r="Z69" s="257"/>
      <c r="AA69" s="256"/>
      <c r="AB69" s="256"/>
      <c r="AC69" s="256"/>
      <c r="AD69" s="256"/>
      <c r="AE69" s="256"/>
      <c r="AF69" s="256"/>
      <c r="AG69" s="256"/>
      <c r="AH69" s="258"/>
      <c r="AI69" s="259"/>
      <c r="AJ69" s="258"/>
      <c r="AK69" s="260"/>
      <c r="AL69" s="261"/>
      <c r="AM69" s="261"/>
      <c r="AN69" s="261"/>
      <c r="AO69" s="262"/>
    </row>
    <row r="70" spans="1:41" s="263" customFormat="1" ht="14.25">
      <c r="A70" s="126"/>
      <c r="B70" s="252"/>
      <c r="C70" s="252"/>
      <c r="D70" s="252"/>
      <c r="E70" s="252"/>
      <c r="F70" s="252"/>
      <c r="G70" s="252"/>
      <c r="H70" s="252"/>
      <c r="I70" s="252"/>
      <c r="J70" s="252"/>
      <c r="K70" s="253"/>
      <c r="L70" s="253"/>
      <c r="M70" s="252"/>
      <c r="N70" s="252"/>
      <c r="O70" s="252"/>
      <c r="P70" s="252"/>
      <c r="Q70" s="252"/>
      <c r="R70" s="252"/>
      <c r="S70" s="252"/>
      <c r="T70" s="252"/>
      <c r="U70" s="256"/>
      <c r="V70" s="257"/>
      <c r="W70" s="256"/>
      <c r="X70" s="257"/>
      <c r="Y70" s="257"/>
      <c r="Z70" s="257"/>
      <c r="AA70" s="256"/>
      <c r="AB70" s="256"/>
      <c r="AC70" s="256"/>
      <c r="AD70" s="256"/>
      <c r="AE70" s="256"/>
      <c r="AF70" s="256"/>
      <c r="AG70" s="256"/>
      <c r="AH70" s="258"/>
      <c r="AI70" s="259"/>
      <c r="AJ70" s="258"/>
      <c r="AK70" s="260"/>
      <c r="AL70" s="261"/>
      <c r="AM70" s="261"/>
      <c r="AN70" s="261"/>
      <c r="AO70" s="262"/>
    </row>
    <row r="71" spans="1:41" s="263" customFormat="1" ht="14.25">
      <c r="A71" s="126"/>
      <c r="B71" s="252"/>
      <c r="C71" s="252"/>
      <c r="D71" s="252"/>
      <c r="E71" s="252"/>
      <c r="F71" s="252"/>
      <c r="G71" s="252"/>
      <c r="H71" s="252"/>
      <c r="I71" s="252"/>
      <c r="J71" s="252"/>
      <c r="K71" s="253"/>
      <c r="L71" s="253"/>
      <c r="M71" s="252"/>
      <c r="N71" s="252"/>
      <c r="O71" s="252"/>
      <c r="P71" s="252"/>
      <c r="Q71" s="252"/>
      <c r="R71" s="252"/>
      <c r="S71" s="252"/>
      <c r="T71" s="252"/>
      <c r="U71" s="256"/>
      <c r="V71" s="257"/>
      <c r="W71" s="256"/>
      <c r="X71" s="257"/>
      <c r="Y71" s="257"/>
      <c r="Z71" s="257"/>
      <c r="AA71" s="256"/>
      <c r="AB71" s="256"/>
      <c r="AC71" s="256"/>
      <c r="AD71" s="256"/>
      <c r="AE71" s="256"/>
      <c r="AF71" s="256"/>
      <c r="AG71" s="256"/>
      <c r="AH71" s="258"/>
      <c r="AI71" s="259"/>
      <c r="AJ71" s="258"/>
      <c r="AK71" s="260"/>
      <c r="AL71" s="261"/>
      <c r="AM71" s="261"/>
      <c r="AN71" s="261"/>
      <c r="AO71" s="262"/>
    </row>
    <row r="72" spans="1:41" s="263" customFormat="1" ht="14.25">
      <c r="A72" s="126"/>
      <c r="B72" s="252"/>
      <c r="C72" s="252"/>
      <c r="D72" s="252"/>
      <c r="E72" s="252"/>
      <c r="F72" s="252"/>
      <c r="G72" s="252"/>
      <c r="H72" s="252"/>
      <c r="I72" s="252"/>
      <c r="J72" s="252"/>
      <c r="K72" s="253"/>
      <c r="L72" s="253"/>
      <c r="M72" s="252"/>
      <c r="N72" s="252"/>
      <c r="O72" s="252"/>
      <c r="P72" s="252"/>
      <c r="Q72" s="252"/>
      <c r="R72" s="252"/>
      <c r="S72" s="252"/>
      <c r="T72" s="252"/>
      <c r="U72" s="256"/>
      <c r="V72" s="257"/>
      <c r="W72" s="256"/>
      <c r="X72" s="257"/>
      <c r="Y72" s="257"/>
      <c r="Z72" s="257"/>
      <c r="AA72" s="256"/>
      <c r="AB72" s="256"/>
      <c r="AC72" s="256"/>
      <c r="AD72" s="256"/>
      <c r="AE72" s="256"/>
      <c r="AF72" s="256"/>
      <c r="AG72" s="256"/>
      <c r="AH72" s="258"/>
      <c r="AI72" s="259"/>
      <c r="AJ72" s="258"/>
      <c r="AK72" s="260"/>
      <c r="AL72" s="261"/>
      <c r="AM72" s="261"/>
      <c r="AN72" s="261"/>
      <c r="AO72" s="262"/>
    </row>
    <row r="73" spans="1:41" s="263" customFormat="1" ht="14.25">
      <c r="A73" s="126"/>
      <c r="B73" s="252"/>
      <c r="C73" s="252"/>
      <c r="D73" s="252"/>
      <c r="E73" s="252"/>
      <c r="F73" s="252"/>
      <c r="G73" s="252"/>
      <c r="H73" s="252"/>
      <c r="I73" s="252"/>
      <c r="J73" s="252"/>
      <c r="K73" s="253"/>
      <c r="L73" s="253"/>
      <c r="M73" s="252"/>
      <c r="N73" s="252"/>
      <c r="O73" s="252"/>
      <c r="P73" s="252"/>
      <c r="Q73" s="252"/>
      <c r="R73" s="252"/>
      <c r="S73" s="252"/>
      <c r="T73" s="252"/>
      <c r="U73" s="256"/>
      <c r="V73" s="257"/>
      <c r="W73" s="256"/>
      <c r="X73" s="257"/>
      <c r="Y73" s="257"/>
      <c r="Z73" s="257"/>
      <c r="AA73" s="256"/>
      <c r="AB73" s="256"/>
      <c r="AC73" s="256"/>
      <c r="AD73" s="256"/>
      <c r="AE73" s="256"/>
      <c r="AF73" s="256"/>
      <c r="AG73" s="256"/>
      <c r="AH73" s="258"/>
      <c r="AI73" s="259"/>
      <c r="AJ73" s="258"/>
      <c r="AK73" s="260"/>
      <c r="AL73" s="261"/>
      <c r="AM73" s="261"/>
      <c r="AN73" s="261"/>
      <c r="AO73" s="262"/>
    </row>
    <row r="74" spans="1:41" s="263" customFormat="1" ht="14.25">
      <c r="A74" s="126"/>
      <c r="B74" s="252"/>
      <c r="C74" s="252"/>
      <c r="D74" s="252"/>
      <c r="E74" s="252"/>
      <c r="F74" s="252"/>
      <c r="G74" s="252"/>
      <c r="H74" s="252"/>
      <c r="I74" s="252"/>
      <c r="J74" s="252"/>
      <c r="K74" s="253"/>
      <c r="L74" s="253"/>
      <c r="M74" s="252"/>
      <c r="N74" s="252"/>
      <c r="O74" s="252"/>
      <c r="P74" s="252"/>
      <c r="Q74" s="252"/>
      <c r="R74" s="252"/>
      <c r="S74" s="252"/>
      <c r="T74" s="252"/>
      <c r="U74" s="256"/>
      <c r="V74" s="257"/>
      <c r="W74" s="256"/>
      <c r="X74" s="257"/>
      <c r="Y74" s="257"/>
      <c r="Z74" s="257"/>
      <c r="AA74" s="256"/>
      <c r="AB74" s="256"/>
      <c r="AC74" s="256"/>
      <c r="AD74" s="256"/>
      <c r="AE74" s="256"/>
      <c r="AF74" s="256"/>
      <c r="AG74" s="256"/>
      <c r="AH74" s="258"/>
      <c r="AI74" s="259"/>
      <c r="AJ74" s="258"/>
      <c r="AK74" s="260"/>
      <c r="AL74" s="261"/>
      <c r="AM74" s="261"/>
      <c r="AN74" s="261"/>
      <c r="AO74" s="262"/>
    </row>
    <row r="75" spans="1:41" s="263" customFormat="1" ht="14.25">
      <c r="A75" s="126"/>
      <c r="B75" s="252"/>
      <c r="C75" s="252"/>
      <c r="D75" s="252"/>
      <c r="E75" s="252"/>
      <c r="F75" s="252"/>
      <c r="G75" s="252"/>
      <c r="H75" s="252"/>
      <c r="I75" s="252"/>
      <c r="J75" s="252"/>
      <c r="K75" s="253"/>
      <c r="L75" s="253"/>
      <c r="M75" s="252"/>
      <c r="N75" s="252"/>
      <c r="O75" s="252"/>
      <c r="P75" s="252"/>
      <c r="Q75" s="252"/>
      <c r="R75" s="252"/>
      <c r="S75" s="252"/>
      <c r="T75" s="252"/>
      <c r="U75" s="256"/>
      <c r="V75" s="257"/>
      <c r="W75" s="256"/>
      <c r="X75" s="257"/>
      <c r="Y75" s="257"/>
      <c r="Z75" s="257"/>
      <c r="AA75" s="256"/>
      <c r="AB75" s="256"/>
      <c r="AC75" s="256"/>
      <c r="AD75" s="256"/>
      <c r="AE75" s="256"/>
      <c r="AF75" s="256"/>
      <c r="AG75" s="256"/>
      <c r="AH75" s="258"/>
      <c r="AI75" s="259"/>
      <c r="AJ75" s="258"/>
      <c r="AK75" s="260"/>
      <c r="AL75" s="261"/>
      <c r="AM75" s="261"/>
      <c r="AN75" s="261"/>
      <c r="AO75" s="262"/>
    </row>
    <row r="76" spans="1:41" s="263" customFormat="1" ht="14.25">
      <c r="A76" s="126"/>
      <c r="B76" s="252"/>
      <c r="C76" s="252"/>
      <c r="D76" s="252"/>
      <c r="E76" s="252"/>
      <c r="F76" s="252"/>
      <c r="G76" s="252"/>
      <c r="H76" s="252"/>
      <c r="I76" s="252"/>
      <c r="J76" s="252"/>
      <c r="K76" s="253"/>
      <c r="L76" s="253"/>
      <c r="M76" s="252"/>
      <c r="N76" s="252"/>
      <c r="O76" s="252"/>
      <c r="P76" s="252"/>
      <c r="Q76" s="252"/>
      <c r="R76" s="252"/>
      <c r="S76" s="252"/>
      <c r="T76" s="252"/>
      <c r="U76" s="256"/>
      <c r="V76" s="257"/>
      <c r="W76" s="256"/>
      <c r="X76" s="257"/>
      <c r="Y76" s="257"/>
      <c r="Z76" s="257"/>
      <c r="AA76" s="256"/>
      <c r="AB76" s="256"/>
      <c r="AC76" s="256"/>
      <c r="AD76" s="256"/>
      <c r="AE76" s="256"/>
      <c r="AF76" s="256"/>
      <c r="AG76" s="256"/>
      <c r="AH76" s="258"/>
      <c r="AI76" s="259"/>
      <c r="AJ76" s="258"/>
      <c r="AK76" s="260"/>
      <c r="AL76" s="261"/>
      <c r="AM76" s="261"/>
      <c r="AN76" s="261"/>
      <c r="AO76" s="262"/>
    </row>
    <row r="77" spans="1:41" s="263" customFormat="1" ht="14.25">
      <c r="A77" s="126"/>
      <c r="B77" s="252"/>
      <c r="C77" s="252"/>
      <c r="D77" s="252"/>
      <c r="E77" s="252"/>
      <c r="F77" s="252"/>
      <c r="G77" s="252"/>
      <c r="H77" s="252"/>
      <c r="I77" s="252"/>
      <c r="J77" s="252"/>
      <c r="K77" s="253"/>
      <c r="L77" s="253"/>
      <c r="M77" s="252"/>
      <c r="N77" s="252"/>
      <c r="O77" s="252"/>
      <c r="P77" s="252"/>
      <c r="Q77" s="252"/>
      <c r="R77" s="252"/>
      <c r="S77" s="252"/>
      <c r="T77" s="252"/>
      <c r="U77" s="256"/>
      <c r="V77" s="257"/>
      <c r="W77" s="256"/>
      <c r="X77" s="257"/>
      <c r="Y77" s="257"/>
      <c r="Z77" s="257"/>
      <c r="AA77" s="256"/>
      <c r="AB77" s="256"/>
      <c r="AC77" s="256"/>
      <c r="AD77" s="256"/>
      <c r="AE77" s="256"/>
      <c r="AF77" s="256"/>
      <c r="AG77" s="256"/>
      <c r="AH77" s="258"/>
      <c r="AI77" s="259"/>
      <c r="AJ77" s="258"/>
      <c r="AK77" s="260"/>
      <c r="AL77" s="261"/>
      <c r="AM77" s="261"/>
      <c r="AN77" s="261"/>
      <c r="AO77" s="262"/>
    </row>
    <row r="78" spans="1:41" s="263" customFormat="1" ht="14.25">
      <c r="A78" s="126"/>
      <c r="B78" s="252"/>
      <c r="C78" s="252"/>
      <c r="D78" s="252"/>
      <c r="E78" s="252"/>
      <c r="F78" s="252"/>
      <c r="G78" s="252"/>
      <c r="H78" s="252"/>
      <c r="I78" s="252"/>
      <c r="J78" s="252"/>
      <c r="K78" s="253"/>
      <c r="L78" s="253"/>
      <c r="M78" s="252"/>
      <c r="N78" s="252"/>
      <c r="O78" s="252"/>
      <c r="P78" s="252"/>
      <c r="Q78" s="252"/>
      <c r="R78" s="252"/>
      <c r="S78" s="252"/>
      <c r="T78" s="252"/>
      <c r="U78" s="256"/>
      <c r="V78" s="257"/>
      <c r="W78" s="256"/>
      <c r="X78" s="257"/>
      <c r="Y78" s="257"/>
      <c r="Z78" s="257"/>
      <c r="AA78" s="256"/>
      <c r="AB78" s="256"/>
      <c r="AC78" s="256"/>
      <c r="AD78" s="256"/>
      <c r="AE78" s="256"/>
      <c r="AF78" s="256"/>
      <c r="AG78" s="256"/>
      <c r="AH78" s="258"/>
      <c r="AI78" s="259"/>
      <c r="AJ78" s="258"/>
      <c r="AK78" s="260"/>
      <c r="AL78" s="261"/>
      <c r="AM78" s="261"/>
      <c r="AN78" s="261"/>
      <c r="AO78" s="262"/>
    </row>
    <row r="79" spans="1:41" s="263" customFormat="1" ht="14.25">
      <c r="A79" s="126"/>
      <c r="B79" s="252"/>
      <c r="C79" s="252"/>
      <c r="D79" s="252"/>
      <c r="E79" s="252"/>
      <c r="F79" s="252"/>
      <c r="G79" s="252"/>
      <c r="H79" s="252"/>
      <c r="I79" s="252"/>
      <c r="J79" s="252"/>
      <c r="K79" s="253"/>
      <c r="L79" s="253"/>
      <c r="M79" s="252"/>
      <c r="N79" s="252"/>
      <c r="O79" s="252"/>
      <c r="P79" s="252"/>
      <c r="Q79" s="252"/>
      <c r="R79" s="252"/>
      <c r="S79" s="252"/>
      <c r="T79" s="252"/>
      <c r="U79" s="256"/>
      <c r="V79" s="257"/>
      <c r="W79" s="256"/>
      <c r="X79" s="257"/>
      <c r="Y79" s="257"/>
      <c r="Z79" s="257"/>
      <c r="AA79" s="256"/>
      <c r="AB79" s="256"/>
      <c r="AC79" s="256"/>
      <c r="AD79" s="256"/>
      <c r="AE79" s="256"/>
      <c r="AF79" s="256"/>
      <c r="AG79" s="256"/>
      <c r="AH79" s="258"/>
      <c r="AI79" s="259"/>
      <c r="AJ79" s="258"/>
      <c r="AK79" s="260"/>
      <c r="AL79" s="261"/>
      <c r="AM79" s="261"/>
      <c r="AN79" s="261"/>
      <c r="AO79" s="262"/>
    </row>
    <row r="80" spans="1:41" s="263" customFormat="1" ht="14.25">
      <c r="A80" s="126"/>
      <c r="B80" s="252"/>
      <c r="C80" s="252"/>
      <c r="D80" s="252"/>
      <c r="E80" s="252"/>
      <c r="F80" s="252"/>
      <c r="G80" s="252"/>
      <c r="H80" s="252"/>
      <c r="I80" s="252"/>
      <c r="J80" s="252"/>
      <c r="K80" s="253"/>
      <c r="L80" s="253"/>
      <c r="M80" s="252"/>
      <c r="N80" s="252"/>
      <c r="O80" s="252"/>
      <c r="P80" s="252"/>
      <c r="Q80" s="252"/>
      <c r="R80" s="252"/>
      <c r="S80" s="252"/>
      <c r="T80" s="252"/>
      <c r="U80" s="256"/>
      <c r="V80" s="257"/>
      <c r="W80" s="256"/>
      <c r="X80" s="257"/>
      <c r="Y80" s="257"/>
      <c r="Z80" s="257"/>
      <c r="AA80" s="256"/>
      <c r="AB80" s="256"/>
      <c r="AC80" s="256"/>
      <c r="AD80" s="256"/>
      <c r="AE80" s="256"/>
      <c r="AF80" s="256"/>
      <c r="AG80" s="256"/>
      <c r="AH80" s="258"/>
      <c r="AI80" s="259"/>
      <c r="AJ80" s="258"/>
      <c r="AK80" s="260"/>
      <c r="AL80" s="261"/>
      <c r="AM80" s="261"/>
      <c r="AN80" s="261"/>
      <c r="AO80" s="262"/>
    </row>
    <row r="81" spans="1:41" s="263" customFormat="1" ht="14.25">
      <c r="A81" s="126"/>
      <c r="B81" s="252"/>
      <c r="C81" s="252"/>
      <c r="D81" s="252"/>
      <c r="E81" s="252"/>
      <c r="F81" s="252"/>
      <c r="G81" s="252"/>
      <c r="H81" s="252"/>
      <c r="I81" s="252"/>
      <c r="J81" s="252"/>
      <c r="K81" s="253"/>
      <c r="L81" s="253"/>
      <c r="M81" s="252"/>
      <c r="N81" s="252"/>
      <c r="O81" s="252"/>
      <c r="P81" s="252"/>
      <c r="Q81" s="252"/>
      <c r="R81" s="252"/>
      <c r="S81" s="252"/>
      <c r="T81" s="252"/>
      <c r="U81" s="256"/>
      <c r="V81" s="257"/>
      <c r="W81" s="256"/>
      <c r="X81" s="257"/>
      <c r="Y81" s="257"/>
      <c r="Z81" s="257"/>
      <c r="AA81" s="256"/>
      <c r="AB81" s="256"/>
      <c r="AC81" s="256"/>
      <c r="AD81" s="256"/>
      <c r="AE81" s="256"/>
      <c r="AF81" s="256"/>
      <c r="AG81" s="256"/>
      <c r="AH81" s="258"/>
      <c r="AI81" s="259"/>
      <c r="AJ81" s="258"/>
      <c r="AK81" s="260"/>
      <c r="AL81" s="261"/>
      <c r="AM81" s="261"/>
      <c r="AN81" s="261"/>
      <c r="AO81" s="262"/>
    </row>
    <row r="82" spans="1:41" s="263" customFormat="1" ht="14.25">
      <c r="A82" s="126"/>
      <c r="B82" s="252"/>
      <c r="C82" s="252"/>
      <c r="D82" s="252"/>
      <c r="E82" s="252"/>
      <c r="F82" s="252"/>
      <c r="G82" s="252"/>
      <c r="H82" s="252"/>
      <c r="I82" s="252"/>
      <c r="J82" s="252"/>
      <c r="K82" s="253"/>
      <c r="L82" s="253"/>
      <c r="M82" s="252"/>
      <c r="N82" s="252"/>
      <c r="O82" s="252"/>
      <c r="P82" s="252"/>
      <c r="Q82" s="252"/>
      <c r="R82" s="252"/>
      <c r="S82" s="252"/>
      <c r="T82" s="252"/>
      <c r="U82" s="256"/>
      <c r="V82" s="257"/>
      <c r="W82" s="256"/>
      <c r="X82" s="257"/>
      <c r="Y82" s="257"/>
      <c r="Z82" s="257"/>
      <c r="AA82" s="256"/>
      <c r="AB82" s="256"/>
      <c r="AC82" s="256"/>
      <c r="AD82" s="256"/>
      <c r="AE82" s="256"/>
      <c r="AF82" s="256"/>
      <c r="AG82" s="256"/>
      <c r="AH82" s="258"/>
      <c r="AI82" s="259"/>
      <c r="AJ82" s="258"/>
      <c r="AK82" s="260"/>
      <c r="AL82" s="261"/>
      <c r="AM82" s="261"/>
      <c r="AN82" s="261"/>
      <c r="AO82" s="262"/>
    </row>
    <row r="83" spans="1:41" s="263" customFormat="1" ht="14.25">
      <c r="A83" s="126"/>
      <c r="B83" s="252"/>
      <c r="C83" s="252"/>
      <c r="D83" s="252"/>
      <c r="E83" s="252"/>
      <c r="F83" s="252"/>
      <c r="G83" s="252"/>
      <c r="H83" s="252"/>
      <c r="I83" s="252"/>
      <c r="J83" s="252"/>
      <c r="K83" s="253"/>
      <c r="L83" s="253"/>
      <c r="M83" s="252"/>
      <c r="N83" s="252"/>
      <c r="O83" s="252"/>
      <c r="P83" s="252"/>
      <c r="Q83" s="252"/>
      <c r="R83" s="252"/>
      <c r="S83" s="252"/>
      <c r="T83" s="252"/>
      <c r="U83" s="256"/>
      <c r="V83" s="257"/>
      <c r="W83" s="256"/>
      <c r="X83" s="257"/>
      <c r="Y83" s="257"/>
      <c r="Z83" s="257"/>
      <c r="AA83" s="256"/>
      <c r="AB83" s="256"/>
      <c r="AC83" s="256"/>
      <c r="AD83" s="256"/>
      <c r="AE83" s="256"/>
      <c r="AF83" s="256"/>
      <c r="AG83" s="256"/>
      <c r="AH83" s="258"/>
      <c r="AI83" s="259"/>
      <c r="AJ83" s="258"/>
      <c r="AK83" s="260"/>
      <c r="AL83" s="261"/>
      <c r="AM83" s="261"/>
      <c r="AN83" s="261"/>
      <c r="AO83" s="262"/>
    </row>
    <row r="84" spans="1:41" s="263" customFormat="1" ht="14.25">
      <c r="A84" s="126"/>
      <c r="B84" s="252"/>
      <c r="C84" s="252"/>
      <c r="D84" s="252"/>
      <c r="E84" s="252"/>
      <c r="F84" s="252"/>
      <c r="G84" s="252"/>
      <c r="H84" s="252"/>
      <c r="I84" s="252"/>
      <c r="J84" s="252"/>
      <c r="K84" s="253"/>
      <c r="L84" s="253"/>
      <c r="M84" s="252"/>
      <c r="N84" s="252"/>
      <c r="O84" s="252"/>
      <c r="P84" s="252"/>
      <c r="Q84" s="252"/>
      <c r="R84" s="252"/>
      <c r="S84" s="252"/>
      <c r="T84" s="252"/>
      <c r="U84" s="256"/>
      <c r="V84" s="257"/>
      <c r="W84" s="256"/>
      <c r="X84" s="257"/>
      <c r="Y84" s="257"/>
      <c r="Z84" s="257"/>
      <c r="AA84" s="256"/>
      <c r="AB84" s="256"/>
      <c r="AC84" s="256"/>
      <c r="AD84" s="256"/>
      <c r="AE84" s="256"/>
      <c r="AF84" s="256"/>
      <c r="AG84" s="256"/>
      <c r="AH84" s="258"/>
      <c r="AI84" s="259"/>
      <c r="AJ84" s="258"/>
      <c r="AK84" s="260"/>
      <c r="AL84" s="261"/>
      <c r="AM84" s="261"/>
      <c r="AN84" s="261"/>
      <c r="AO84" s="262"/>
    </row>
    <row r="85" spans="1:41" s="263" customFormat="1" ht="14.25">
      <c r="A85" s="126"/>
      <c r="B85" s="252"/>
      <c r="C85" s="252"/>
      <c r="D85" s="252"/>
      <c r="E85" s="252"/>
      <c r="F85" s="252"/>
      <c r="G85" s="252"/>
      <c r="H85" s="252"/>
      <c r="I85" s="252"/>
      <c r="J85" s="252"/>
      <c r="K85" s="253"/>
      <c r="L85" s="253"/>
      <c r="M85" s="252"/>
      <c r="N85" s="252"/>
      <c r="O85" s="252"/>
      <c r="P85" s="252"/>
      <c r="Q85" s="252"/>
      <c r="R85" s="252"/>
      <c r="S85" s="252"/>
      <c r="T85" s="252"/>
      <c r="U85" s="256"/>
      <c r="V85" s="257"/>
      <c r="W85" s="256"/>
      <c r="X85" s="257"/>
      <c r="Y85" s="257"/>
      <c r="Z85" s="257"/>
      <c r="AA85" s="256"/>
      <c r="AB85" s="256"/>
      <c r="AC85" s="256"/>
      <c r="AD85" s="256"/>
      <c r="AE85" s="256"/>
      <c r="AF85" s="256"/>
      <c r="AG85" s="256"/>
      <c r="AH85" s="258"/>
      <c r="AI85" s="259"/>
      <c r="AJ85" s="258"/>
      <c r="AK85" s="260"/>
      <c r="AL85" s="261"/>
      <c r="AM85" s="261"/>
      <c r="AN85" s="261"/>
      <c r="AO85" s="262"/>
    </row>
    <row r="86" spans="1:41" s="263" customFormat="1" ht="14.25">
      <c r="A86" s="126"/>
      <c r="B86" s="252"/>
      <c r="C86" s="252"/>
      <c r="D86" s="252"/>
      <c r="E86" s="252"/>
      <c r="F86" s="252"/>
      <c r="G86" s="252"/>
      <c r="H86" s="252"/>
      <c r="I86" s="252"/>
      <c r="J86" s="252"/>
      <c r="K86" s="253"/>
      <c r="L86" s="253"/>
      <c r="M86" s="252"/>
      <c r="N86" s="252"/>
      <c r="O86" s="252"/>
      <c r="P86" s="252"/>
      <c r="Q86" s="252"/>
      <c r="R86" s="252"/>
      <c r="S86" s="252"/>
      <c r="T86" s="252"/>
      <c r="U86" s="256"/>
      <c r="V86" s="257"/>
      <c r="W86" s="256"/>
      <c r="X86" s="257"/>
      <c r="Y86" s="257"/>
      <c r="Z86" s="257"/>
      <c r="AA86" s="256"/>
      <c r="AB86" s="256"/>
      <c r="AC86" s="256"/>
      <c r="AD86" s="256"/>
      <c r="AE86" s="256"/>
      <c r="AF86" s="256"/>
      <c r="AG86" s="256"/>
      <c r="AH86" s="258"/>
      <c r="AI86" s="259"/>
      <c r="AJ86" s="258"/>
      <c r="AK86" s="260"/>
      <c r="AL86" s="261"/>
      <c r="AM86" s="261"/>
      <c r="AN86" s="261"/>
      <c r="AO86" s="262"/>
    </row>
    <row r="87" spans="1:41" s="263" customFormat="1" ht="14.25">
      <c r="A87" s="126"/>
      <c r="B87" s="252"/>
      <c r="C87" s="252"/>
      <c r="D87" s="252"/>
      <c r="E87" s="252"/>
      <c r="F87" s="252"/>
      <c r="G87" s="252"/>
      <c r="H87" s="252"/>
      <c r="I87" s="252"/>
      <c r="J87" s="252"/>
      <c r="K87" s="253"/>
      <c r="L87" s="253"/>
      <c r="M87" s="252"/>
      <c r="N87" s="252"/>
      <c r="O87" s="252"/>
      <c r="P87" s="252"/>
      <c r="Q87" s="252"/>
      <c r="R87" s="252"/>
      <c r="S87" s="252"/>
      <c r="T87" s="252"/>
      <c r="U87" s="256"/>
      <c r="V87" s="257"/>
      <c r="W87" s="256"/>
      <c r="X87" s="257"/>
      <c r="Y87" s="257"/>
      <c r="Z87" s="257"/>
      <c r="AA87" s="256"/>
      <c r="AB87" s="256"/>
      <c r="AC87" s="256"/>
      <c r="AD87" s="256"/>
      <c r="AE87" s="256"/>
      <c r="AF87" s="256"/>
      <c r="AG87" s="256"/>
      <c r="AH87" s="258"/>
      <c r="AI87" s="259"/>
      <c r="AJ87" s="258"/>
      <c r="AK87" s="260"/>
      <c r="AL87" s="261"/>
      <c r="AM87" s="261"/>
      <c r="AN87" s="261"/>
      <c r="AO87" s="264"/>
    </row>
    <row r="88" spans="1:41" s="263" customFormat="1" ht="14.25">
      <c r="A88" s="126"/>
      <c r="B88" s="252"/>
      <c r="C88" s="252"/>
      <c r="D88" s="252"/>
      <c r="E88" s="252"/>
      <c r="F88" s="252"/>
      <c r="G88" s="252"/>
      <c r="H88" s="252"/>
      <c r="I88" s="252"/>
      <c r="J88" s="252"/>
      <c r="K88" s="253"/>
      <c r="L88" s="253"/>
      <c r="M88" s="252"/>
      <c r="N88" s="252"/>
      <c r="O88" s="252"/>
      <c r="P88" s="252"/>
      <c r="Q88" s="252"/>
      <c r="R88" s="252"/>
      <c r="S88" s="252"/>
      <c r="T88" s="252"/>
      <c r="U88" s="256"/>
      <c r="V88" s="257"/>
      <c r="W88" s="256"/>
      <c r="X88" s="257"/>
      <c r="Y88" s="257"/>
      <c r="Z88" s="257"/>
      <c r="AA88" s="256"/>
      <c r="AB88" s="256"/>
      <c r="AC88" s="256"/>
      <c r="AD88" s="256"/>
      <c r="AE88" s="256"/>
      <c r="AF88" s="256"/>
      <c r="AG88" s="256"/>
      <c r="AH88" s="258"/>
      <c r="AI88" s="259"/>
      <c r="AJ88" s="258"/>
      <c r="AK88" s="260"/>
      <c r="AL88" s="261"/>
      <c r="AM88" s="261"/>
      <c r="AN88" s="261"/>
      <c r="AO88" s="264"/>
    </row>
    <row r="89" spans="1:41" s="263" customFormat="1" ht="14.25">
      <c r="A89" s="126"/>
      <c r="B89" s="252"/>
      <c r="C89" s="252"/>
      <c r="D89" s="252"/>
      <c r="E89" s="252"/>
      <c r="F89" s="252"/>
      <c r="G89" s="252"/>
      <c r="H89" s="252"/>
      <c r="I89" s="252"/>
      <c r="J89" s="252"/>
      <c r="K89" s="253"/>
      <c r="L89" s="253"/>
      <c r="M89" s="252"/>
      <c r="N89" s="252"/>
      <c r="O89" s="252"/>
      <c r="P89" s="252"/>
      <c r="Q89" s="252"/>
      <c r="R89" s="252"/>
      <c r="S89" s="252"/>
      <c r="T89" s="252"/>
      <c r="U89" s="256"/>
      <c r="V89" s="257"/>
      <c r="W89" s="256"/>
      <c r="X89" s="257"/>
      <c r="Y89" s="257"/>
      <c r="Z89" s="257"/>
      <c r="AA89" s="256"/>
      <c r="AB89" s="256"/>
      <c r="AC89" s="256"/>
      <c r="AD89" s="256"/>
      <c r="AE89" s="256"/>
      <c r="AF89" s="256"/>
      <c r="AG89" s="256"/>
      <c r="AH89" s="258"/>
      <c r="AI89" s="259"/>
      <c r="AJ89" s="258"/>
      <c r="AK89" s="260"/>
      <c r="AL89" s="261"/>
      <c r="AM89" s="261"/>
      <c r="AN89" s="261"/>
      <c r="AO89" s="264"/>
    </row>
    <row r="90" spans="1:41" s="263" customFormat="1" ht="14.25">
      <c r="A90" s="126"/>
      <c r="B90" s="252"/>
      <c r="C90" s="252"/>
      <c r="D90" s="252"/>
      <c r="E90" s="252"/>
      <c r="F90" s="252"/>
      <c r="G90" s="252"/>
      <c r="H90" s="252"/>
      <c r="I90" s="252"/>
      <c r="J90" s="252"/>
      <c r="K90" s="253"/>
      <c r="L90" s="253"/>
      <c r="M90" s="252"/>
      <c r="N90" s="252"/>
      <c r="O90" s="252"/>
      <c r="P90" s="252"/>
      <c r="Q90" s="252"/>
      <c r="R90" s="252"/>
      <c r="S90" s="252"/>
      <c r="T90" s="252"/>
      <c r="U90" s="256"/>
      <c r="V90" s="257"/>
      <c r="W90" s="256"/>
      <c r="X90" s="257"/>
      <c r="Y90" s="257"/>
      <c r="Z90" s="257"/>
      <c r="AA90" s="256"/>
      <c r="AB90" s="256"/>
      <c r="AC90" s="256"/>
      <c r="AD90" s="256"/>
      <c r="AE90" s="256"/>
      <c r="AF90" s="256"/>
      <c r="AG90" s="256"/>
      <c r="AH90" s="258"/>
      <c r="AI90" s="259"/>
      <c r="AJ90" s="258"/>
      <c r="AK90" s="260"/>
      <c r="AL90" s="261"/>
      <c r="AM90" s="261"/>
      <c r="AN90" s="261"/>
      <c r="AO90" s="264"/>
    </row>
    <row r="91" spans="1:41" s="263" customFormat="1" ht="14.25">
      <c r="A91" s="126"/>
      <c r="B91" s="252"/>
      <c r="C91" s="252"/>
      <c r="D91" s="252"/>
      <c r="E91" s="252"/>
      <c r="F91" s="252"/>
      <c r="G91" s="252"/>
      <c r="H91" s="252"/>
      <c r="I91" s="252"/>
      <c r="J91" s="252"/>
      <c r="K91" s="253"/>
      <c r="L91" s="253"/>
      <c r="M91" s="252"/>
      <c r="N91" s="252"/>
      <c r="O91" s="252"/>
      <c r="P91" s="252"/>
      <c r="Q91" s="252"/>
      <c r="R91" s="252"/>
      <c r="S91" s="252"/>
      <c r="T91" s="252"/>
      <c r="U91" s="256"/>
      <c r="V91" s="257"/>
      <c r="W91" s="256"/>
      <c r="X91" s="257"/>
      <c r="Y91" s="257"/>
      <c r="Z91" s="257"/>
      <c r="AA91" s="256"/>
      <c r="AB91" s="256"/>
      <c r="AC91" s="256"/>
      <c r="AD91" s="256"/>
      <c r="AE91" s="256"/>
      <c r="AF91" s="256"/>
      <c r="AG91" s="256"/>
      <c r="AH91" s="258"/>
      <c r="AI91" s="259"/>
      <c r="AJ91" s="258"/>
      <c r="AK91" s="260"/>
      <c r="AL91" s="261"/>
      <c r="AM91" s="261"/>
      <c r="AN91" s="261"/>
      <c r="AO91" s="264"/>
    </row>
    <row r="92" spans="1:41" s="263" customFormat="1" ht="14.25">
      <c r="A92" s="126"/>
      <c r="B92" s="252"/>
      <c r="C92" s="252"/>
      <c r="D92" s="252"/>
      <c r="E92" s="252"/>
      <c r="F92" s="252"/>
      <c r="G92" s="252"/>
      <c r="H92" s="252"/>
      <c r="I92" s="252"/>
      <c r="J92" s="252"/>
      <c r="K92" s="253"/>
      <c r="L92" s="253"/>
      <c r="M92" s="252"/>
      <c r="N92" s="252"/>
      <c r="O92" s="252"/>
      <c r="P92" s="252"/>
      <c r="Q92" s="252"/>
      <c r="R92" s="252"/>
      <c r="S92" s="252"/>
      <c r="T92" s="252"/>
      <c r="U92" s="256"/>
      <c r="V92" s="257"/>
      <c r="W92" s="256"/>
      <c r="X92" s="257"/>
      <c r="Y92" s="257"/>
      <c r="Z92" s="257"/>
      <c r="AA92" s="256"/>
      <c r="AB92" s="256"/>
      <c r="AC92" s="256"/>
      <c r="AD92" s="256"/>
      <c r="AE92" s="256"/>
      <c r="AF92" s="256"/>
      <c r="AG92" s="256"/>
      <c r="AH92" s="258"/>
      <c r="AI92" s="259"/>
      <c r="AJ92" s="258"/>
      <c r="AK92" s="260"/>
      <c r="AL92" s="261"/>
      <c r="AM92" s="261"/>
      <c r="AN92" s="261"/>
      <c r="AO92" s="264"/>
    </row>
    <row r="93" spans="1:41" s="263" customFormat="1" ht="14.25">
      <c r="A93" s="126"/>
      <c r="B93" s="252"/>
      <c r="C93" s="252"/>
      <c r="D93" s="252"/>
      <c r="E93" s="252"/>
      <c r="F93" s="252"/>
      <c r="G93" s="252"/>
      <c r="H93" s="252"/>
      <c r="I93" s="252"/>
      <c r="J93" s="252"/>
      <c r="K93" s="253"/>
      <c r="L93" s="253"/>
      <c r="M93" s="252"/>
      <c r="N93" s="252"/>
      <c r="O93" s="252"/>
      <c r="P93" s="252"/>
      <c r="Q93" s="252"/>
      <c r="R93" s="252"/>
      <c r="S93" s="252"/>
      <c r="T93" s="252"/>
      <c r="U93" s="256"/>
      <c r="V93" s="257"/>
      <c r="W93" s="256"/>
      <c r="X93" s="257"/>
      <c r="Y93" s="257"/>
      <c r="Z93" s="257"/>
      <c r="AA93" s="256"/>
      <c r="AB93" s="256"/>
      <c r="AC93" s="256"/>
      <c r="AD93" s="256"/>
      <c r="AE93" s="256"/>
      <c r="AF93" s="256"/>
      <c r="AG93" s="256"/>
      <c r="AH93" s="258"/>
      <c r="AI93" s="259"/>
      <c r="AJ93" s="258"/>
      <c r="AK93" s="260"/>
      <c r="AL93" s="261"/>
      <c r="AM93" s="261"/>
      <c r="AN93" s="261"/>
      <c r="AO93" s="264"/>
    </row>
    <row r="94" spans="1:41" s="263" customFormat="1" ht="14.25">
      <c r="A94" s="126"/>
      <c r="B94" s="252"/>
      <c r="C94" s="252"/>
      <c r="D94" s="252"/>
      <c r="E94" s="252"/>
      <c r="F94" s="252"/>
      <c r="G94" s="252"/>
      <c r="H94" s="252"/>
      <c r="I94" s="252"/>
      <c r="J94" s="252"/>
      <c r="K94" s="253"/>
      <c r="L94" s="253"/>
      <c r="M94" s="252"/>
      <c r="N94" s="252"/>
      <c r="O94" s="252"/>
      <c r="P94" s="252"/>
      <c r="Q94" s="252"/>
      <c r="R94" s="252"/>
      <c r="S94" s="252"/>
      <c r="T94" s="252"/>
      <c r="U94" s="256"/>
      <c r="V94" s="257"/>
      <c r="W94" s="256"/>
      <c r="X94" s="257"/>
      <c r="Y94" s="257"/>
      <c r="Z94" s="257"/>
      <c r="AA94" s="256"/>
      <c r="AB94" s="256"/>
      <c r="AC94" s="256"/>
      <c r="AD94" s="256"/>
      <c r="AE94" s="256"/>
      <c r="AF94" s="256"/>
      <c r="AG94" s="256"/>
      <c r="AH94" s="258"/>
      <c r="AI94" s="259"/>
      <c r="AJ94" s="258"/>
      <c r="AK94" s="260"/>
      <c r="AL94" s="261"/>
      <c r="AM94" s="261"/>
      <c r="AN94" s="261"/>
      <c r="AO94" s="264"/>
    </row>
    <row r="95" spans="1:41" s="263" customFormat="1" ht="14.25">
      <c r="A95" s="126"/>
      <c r="B95" s="252"/>
      <c r="C95" s="252"/>
      <c r="D95" s="252"/>
      <c r="E95" s="252"/>
      <c r="F95" s="252"/>
      <c r="G95" s="252"/>
      <c r="H95" s="252"/>
      <c r="I95" s="252"/>
      <c r="J95" s="252"/>
      <c r="K95" s="253"/>
      <c r="L95" s="253"/>
      <c r="M95" s="252"/>
      <c r="N95" s="252"/>
      <c r="O95" s="252"/>
      <c r="P95" s="252"/>
      <c r="Q95" s="252"/>
      <c r="R95" s="252"/>
      <c r="S95" s="252"/>
      <c r="T95" s="252"/>
      <c r="U95" s="256"/>
      <c r="V95" s="257"/>
      <c r="W95" s="256"/>
      <c r="X95" s="257"/>
      <c r="Y95" s="257"/>
      <c r="Z95" s="257"/>
      <c r="AA95" s="256"/>
      <c r="AB95" s="256"/>
      <c r="AC95" s="256"/>
      <c r="AD95" s="256"/>
      <c r="AE95" s="256"/>
      <c r="AF95" s="256"/>
      <c r="AG95" s="256"/>
      <c r="AH95" s="258"/>
      <c r="AI95" s="259"/>
      <c r="AJ95" s="258"/>
      <c r="AK95" s="260"/>
      <c r="AL95" s="261"/>
      <c r="AM95" s="261"/>
      <c r="AN95" s="261"/>
      <c r="AO95" s="264"/>
    </row>
    <row r="96" spans="1:41" s="263" customFormat="1" ht="14.25">
      <c r="A96" s="126"/>
      <c r="B96" s="252"/>
      <c r="C96" s="252"/>
      <c r="D96" s="252"/>
      <c r="E96" s="252"/>
      <c r="F96" s="252"/>
      <c r="G96" s="252"/>
      <c r="H96" s="252"/>
      <c r="I96" s="252"/>
      <c r="J96" s="252"/>
      <c r="K96" s="253"/>
      <c r="L96" s="253"/>
      <c r="M96" s="252"/>
      <c r="N96" s="252"/>
      <c r="O96" s="252"/>
      <c r="P96" s="252"/>
      <c r="Q96" s="252"/>
      <c r="R96" s="252"/>
      <c r="S96" s="252"/>
      <c r="T96" s="252"/>
      <c r="U96" s="256"/>
      <c r="V96" s="257"/>
      <c r="W96" s="256"/>
      <c r="X96" s="257"/>
      <c r="Y96" s="257"/>
      <c r="Z96" s="257"/>
      <c r="AA96" s="256"/>
      <c r="AB96" s="256"/>
      <c r="AC96" s="256"/>
      <c r="AD96" s="256"/>
      <c r="AE96" s="256"/>
      <c r="AF96" s="256"/>
      <c r="AG96" s="256"/>
      <c r="AH96" s="258"/>
      <c r="AI96" s="259"/>
      <c r="AJ96" s="258"/>
      <c r="AK96" s="260"/>
      <c r="AL96" s="261"/>
      <c r="AM96" s="261"/>
      <c r="AN96" s="261"/>
      <c r="AO96" s="264"/>
    </row>
    <row r="97" spans="1:41" s="263" customFormat="1" ht="14.25">
      <c r="A97" s="126"/>
      <c r="B97" s="252"/>
      <c r="C97" s="252"/>
      <c r="D97" s="252"/>
      <c r="E97" s="252"/>
      <c r="F97" s="252"/>
      <c r="G97" s="252"/>
      <c r="H97" s="252"/>
      <c r="I97" s="252"/>
      <c r="J97" s="252"/>
      <c r="K97" s="253"/>
      <c r="L97" s="253"/>
      <c r="M97" s="252"/>
      <c r="N97" s="252"/>
      <c r="O97" s="252"/>
      <c r="P97" s="252"/>
      <c r="Q97" s="252"/>
      <c r="R97" s="252"/>
      <c r="S97" s="252"/>
      <c r="T97" s="252"/>
      <c r="U97" s="256"/>
      <c r="V97" s="257"/>
      <c r="W97" s="256"/>
      <c r="X97" s="257"/>
      <c r="Y97" s="257"/>
      <c r="Z97" s="257"/>
      <c r="AA97" s="256"/>
      <c r="AB97" s="256"/>
      <c r="AC97" s="256"/>
      <c r="AD97" s="256"/>
      <c r="AE97" s="256"/>
      <c r="AF97" s="256"/>
      <c r="AG97" s="256"/>
      <c r="AH97" s="258"/>
      <c r="AI97" s="259"/>
      <c r="AJ97" s="258"/>
      <c r="AK97" s="260"/>
      <c r="AL97" s="261"/>
      <c r="AM97" s="261"/>
      <c r="AN97" s="261"/>
      <c r="AO97" s="264"/>
    </row>
    <row r="98" spans="1:41" s="263" customFormat="1" ht="14.25">
      <c r="A98" s="126"/>
      <c r="B98" s="252"/>
      <c r="C98" s="252"/>
      <c r="D98" s="252"/>
      <c r="E98" s="252"/>
      <c r="F98" s="252"/>
      <c r="G98" s="252"/>
      <c r="H98" s="252"/>
      <c r="I98" s="252"/>
      <c r="J98" s="252"/>
      <c r="K98" s="253"/>
      <c r="L98" s="253"/>
      <c r="M98" s="252"/>
      <c r="N98" s="252"/>
      <c r="O98" s="252"/>
      <c r="P98" s="252"/>
      <c r="Q98" s="252"/>
      <c r="R98" s="252"/>
      <c r="S98" s="252"/>
      <c r="T98" s="252"/>
      <c r="U98" s="256"/>
      <c r="V98" s="257"/>
      <c r="W98" s="256"/>
      <c r="X98" s="257"/>
      <c r="Y98" s="257"/>
      <c r="Z98" s="257"/>
      <c r="AA98" s="256"/>
      <c r="AB98" s="256"/>
      <c r="AC98" s="256"/>
      <c r="AD98" s="256"/>
      <c r="AE98" s="256"/>
      <c r="AF98" s="256"/>
      <c r="AG98" s="256"/>
      <c r="AH98" s="258"/>
      <c r="AI98" s="259"/>
      <c r="AJ98" s="258"/>
      <c r="AK98" s="260"/>
      <c r="AL98" s="261"/>
      <c r="AM98" s="261"/>
      <c r="AN98" s="261"/>
      <c r="AO98" s="264"/>
    </row>
    <row r="99" spans="1:41" s="263" customFormat="1" ht="14.25">
      <c r="A99" s="126"/>
      <c r="B99" s="252"/>
      <c r="C99" s="252"/>
      <c r="D99" s="252"/>
      <c r="E99" s="252"/>
      <c r="F99" s="252"/>
      <c r="G99" s="252"/>
      <c r="H99" s="252"/>
      <c r="I99" s="252"/>
      <c r="J99" s="252"/>
      <c r="K99" s="253"/>
      <c r="L99" s="253"/>
      <c r="M99" s="252"/>
      <c r="N99" s="252"/>
      <c r="O99" s="252"/>
      <c r="P99" s="252"/>
      <c r="Q99" s="252"/>
      <c r="R99" s="252"/>
      <c r="S99" s="252"/>
      <c r="T99" s="252"/>
      <c r="U99" s="256"/>
      <c r="V99" s="257"/>
      <c r="W99" s="256"/>
      <c r="X99" s="257"/>
      <c r="Y99" s="257"/>
      <c r="Z99" s="257"/>
      <c r="AA99" s="256"/>
      <c r="AB99" s="256"/>
      <c r="AC99" s="256"/>
      <c r="AD99" s="256"/>
      <c r="AE99" s="256"/>
      <c r="AF99" s="256"/>
      <c r="AG99" s="256"/>
      <c r="AH99" s="258"/>
      <c r="AI99" s="259"/>
      <c r="AJ99" s="258"/>
      <c r="AK99" s="260"/>
      <c r="AL99" s="261"/>
      <c r="AM99" s="261"/>
      <c r="AN99" s="261"/>
      <c r="AO99" s="264"/>
    </row>
    <row r="100" spans="1:41" s="263" customFormat="1" ht="14.25">
      <c r="A100" s="126"/>
      <c r="B100" s="252"/>
      <c r="C100" s="252"/>
      <c r="D100" s="252"/>
      <c r="E100" s="252"/>
      <c r="F100" s="252"/>
      <c r="G100" s="252"/>
      <c r="H100" s="252"/>
      <c r="I100" s="252"/>
      <c r="J100" s="252"/>
      <c r="K100" s="253"/>
      <c r="L100" s="253"/>
      <c r="M100" s="252"/>
      <c r="N100" s="252"/>
      <c r="O100" s="252"/>
      <c r="P100" s="252"/>
      <c r="Q100" s="252"/>
      <c r="R100" s="252"/>
      <c r="S100" s="252"/>
      <c r="T100" s="252"/>
      <c r="U100" s="256"/>
      <c r="V100" s="257"/>
      <c r="W100" s="256"/>
      <c r="X100" s="257"/>
      <c r="Y100" s="257"/>
      <c r="Z100" s="257"/>
      <c r="AA100" s="256"/>
      <c r="AB100" s="256"/>
      <c r="AC100" s="256"/>
      <c r="AD100" s="256"/>
      <c r="AE100" s="256"/>
      <c r="AF100" s="256"/>
      <c r="AG100" s="256"/>
      <c r="AH100" s="258"/>
      <c r="AI100" s="259"/>
      <c r="AJ100" s="258"/>
      <c r="AK100" s="260"/>
      <c r="AL100" s="261"/>
      <c r="AM100" s="261"/>
      <c r="AN100" s="261"/>
      <c r="AO100" s="264"/>
    </row>
    <row r="101" spans="1:41" s="263" customFormat="1" ht="14.25">
      <c r="A101" s="126"/>
      <c r="B101" s="252"/>
      <c r="C101" s="252"/>
      <c r="D101" s="252"/>
      <c r="E101" s="252"/>
      <c r="F101" s="252"/>
      <c r="G101" s="252"/>
      <c r="H101" s="252"/>
      <c r="I101" s="252"/>
      <c r="J101" s="252"/>
      <c r="K101" s="253"/>
      <c r="L101" s="253"/>
      <c r="M101" s="252"/>
      <c r="N101" s="252"/>
      <c r="O101" s="252"/>
      <c r="P101" s="252"/>
      <c r="Q101" s="252"/>
      <c r="R101" s="252"/>
      <c r="S101" s="252"/>
      <c r="T101" s="252"/>
      <c r="U101" s="256"/>
      <c r="V101" s="257"/>
      <c r="W101" s="256"/>
      <c r="X101" s="257"/>
      <c r="Y101" s="257"/>
      <c r="Z101" s="257"/>
      <c r="AA101" s="256"/>
      <c r="AB101" s="256"/>
      <c r="AC101" s="256"/>
      <c r="AD101" s="256"/>
      <c r="AE101" s="256"/>
      <c r="AF101" s="256"/>
      <c r="AG101" s="256"/>
      <c r="AH101" s="258"/>
      <c r="AI101" s="259"/>
      <c r="AJ101" s="258"/>
      <c r="AK101" s="260"/>
      <c r="AL101" s="261"/>
      <c r="AM101" s="261"/>
      <c r="AN101" s="261"/>
      <c r="AO101" s="264"/>
    </row>
    <row r="102" spans="1:41" s="263" customFormat="1" ht="14.25">
      <c r="A102" s="126"/>
      <c r="B102" s="252"/>
      <c r="C102" s="252"/>
      <c r="D102" s="252"/>
      <c r="E102" s="252"/>
      <c r="F102" s="252"/>
      <c r="G102" s="252"/>
      <c r="H102" s="252"/>
      <c r="I102" s="252"/>
      <c r="J102" s="252"/>
      <c r="K102" s="253"/>
      <c r="L102" s="253"/>
      <c r="M102" s="252"/>
      <c r="N102" s="252"/>
      <c r="O102" s="252"/>
      <c r="P102" s="252"/>
      <c r="Q102" s="252"/>
      <c r="R102" s="252"/>
      <c r="S102" s="252"/>
      <c r="T102" s="252"/>
      <c r="U102" s="256"/>
      <c r="V102" s="257"/>
      <c r="W102" s="256"/>
      <c r="X102" s="257"/>
      <c r="Y102" s="257"/>
      <c r="Z102" s="257"/>
      <c r="AA102" s="256"/>
      <c r="AB102" s="256"/>
      <c r="AC102" s="256"/>
      <c r="AD102" s="256"/>
      <c r="AE102" s="256"/>
      <c r="AF102" s="256"/>
      <c r="AG102" s="256"/>
      <c r="AH102" s="258"/>
      <c r="AI102" s="259"/>
      <c r="AJ102" s="258"/>
      <c r="AK102" s="260"/>
      <c r="AL102" s="261"/>
      <c r="AM102" s="261"/>
      <c r="AN102" s="261"/>
      <c r="AO102" s="264"/>
    </row>
    <row r="103" spans="1:41" s="263" customFormat="1" ht="14.25">
      <c r="A103" s="126"/>
      <c r="B103" s="252"/>
      <c r="C103" s="252"/>
      <c r="D103" s="252"/>
      <c r="E103" s="252"/>
      <c r="F103" s="252"/>
      <c r="G103" s="252"/>
      <c r="H103" s="252"/>
      <c r="I103" s="252"/>
      <c r="J103" s="252"/>
      <c r="K103" s="253"/>
      <c r="L103" s="253"/>
      <c r="M103" s="252"/>
      <c r="N103" s="252"/>
      <c r="O103" s="252"/>
      <c r="P103" s="252"/>
      <c r="Q103" s="252"/>
      <c r="R103" s="252"/>
      <c r="S103" s="252"/>
      <c r="T103" s="252"/>
      <c r="U103" s="256"/>
      <c r="V103" s="257"/>
      <c r="W103" s="256"/>
      <c r="X103" s="257"/>
      <c r="Y103" s="257"/>
      <c r="Z103" s="257"/>
      <c r="AA103" s="256"/>
      <c r="AB103" s="256"/>
      <c r="AC103" s="256"/>
      <c r="AD103" s="256"/>
      <c r="AE103" s="256"/>
      <c r="AF103" s="256"/>
      <c r="AG103" s="256"/>
      <c r="AH103" s="258"/>
      <c r="AI103" s="259"/>
      <c r="AJ103" s="258"/>
      <c r="AK103" s="260"/>
      <c r="AL103" s="261"/>
      <c r="AM103" s="261"/>
      <c r="AN103" s="261"/>
      <c r="AO103" s="264"/>
    </row>
    <row r="104" spans="1:41" s="263" customFormat="1" ht="14.25">
      <c r="A104" s="126"/>
      <c r="B104" s="252"/>
      <c r="C104" s="252"/>
      <c r="D104" s="252"/>
      <c r="E104" s="252"/>
      <c r="F104" s="252"/>
      <c r="G104" s="252"/>
      <c r="H104" s="252"/>
      <c r="I104" s="252"/>
      <c r="J104" s="252"/>
      <c r="K104" s="253"/>
      <c r="L104" s="253"/>
      <c r="M104" s="252"/>
      <c r="N104" s="252"/>
      <c r="O104" s="252"/>
      <c r="P104" s="252"/>
      <c r="Q104" s="252"/>
      <c r="R104" s="252"/>
      <c r="S104" s="252"/>
      <c r="T104" s="252"/>
      <c r="U104" s="256"/>
      <c r="V104" s="257"/>
      <c r="W104" s="256"/>
      <c r="X104" s="257"/>
      <c r="Y104" s="257"/>
      <c r="Z104" s="257"/>
      <c r="AA104" s="256"/>
      <c r="AB104" s="256"/>
      <c r="AC104" s="256"/>
      <c r="AD104" s="256"/>
      <c r="AE104" s="256"/>
      <c r="AF104" s="256"/>
      <c r="AG104" s="256"/>
      <c r="AH104" s="258"/>
      <c r="AI104" s="259"/>
      <c r="AJ104" s="258"/>
      <c r="AK104" s="260"/>
      <c r="AL104" s="261"/>
      <c r="AM104" s="261"/>
      <c r="AN104" s="261"/>
      <c r="AO104" s="264"/>
    </row>
    <row r="105" spans="1:41" s="263" customFormat="1" ht="14.25">
      <c r="A105" s="126"/>
      <c r="B105" s="252"/>
      <c r="C105" s="252"/>
      <c r="D105" s="252"/>
      <c r="E105" s="252"/>
      <c r="F105" s="252"/>
      <c r="G105" s="252"/>
      <c r="H105" s="252"/>
      <c r="I105" s="252"/>
      <c r="J105" s="252"/>
      <c r="K105" s="253"/>
      <c r="L105" s="253"/>
      <c r="M105" s="252"/>
      <c r="N105" s="252"/>
      <c r="O105" s="252"/>
      <c r="P105" s="252"/>
      <c r="Q105" s="252"/>
      <c r="R105" s="252"/>
      <c r="S105" s="252"/>
      <c r="T105" s="252"/>
      <c r="U105" s="256"/>
      <c r="V105" s="257"/>
      <c r="W105" s="256"/>
      <c r="X105" s="257"/>
      <c r="Y105" s="257"/>
      <c r="Z105" s="257"/>
      <c r="AA105" s="256"/>
      <c r="AB105" s="256"/>
      <c r="AC105" s="256"/>
      <c r="AD105" s="256"/>
      <c r="AE105" s="256"/>
      <c r="AF105" s="256"/>
      <c r="AG105" s="256"/>
      <c r="AH105" s="258"/>
      <c r="AI105" s="259"/>
      <c r="AJ105" s="258"/>
      <c r="AK105" s="260"/>
      <c r="AL105" s="261"/>
      <c r="AM105" s="261"/>
      <c r="AN105" s="261"/>
      <c r="AO105" s="264"/>
    </row>
    <row r="106" spans="1:41" s="263" customFormat="1" ht="14.25">
      <c r="A106" s="126"/>
      <c r="B106" s="252"/>
      <c r="C106" s="252"/>
      <c r="D106" s="252"/>
      <c r="E106" s="252"/>
      <c r="F106" s="252"/>
      <c r="G106" s="252"/>
      <c r="H106" s="252"/>
      <c r="I106" s="252"/>
      <c r="J106" s="252"/>
      <c r="K106" s="253"/>
      <c r="L106" s="253"/>
      <c r="M106" s="252"/>
      <c r="N106" s="252"/>
      <c r="O106" s="252"/>
      <c r="P106" s="252"/>
      <c r="Q106" s="252"/>
      <c r="R106" s="252"/>
      <c r="S106" s="252"/>
      <c r="T106" s="252"/>
      <c r="U106" s="256"/>
      <c r="V106" s="257"/>
      <c r="W106" s="256"/>
      <c r="X106" s="257"/>
      <c r="Y106" s="257"/>
      <c r="Z106" s="257"/>
      <c r="AA106" s="256"/>
      <c r="AB106" s="256"/>
      <c r="AC106" s="256"/>
      <c r="AD106" s="256"/>
      <c r="AE106" s="256"/>
      <c r="AF106" s="256"/>
      <c r="AG106" s="256"/>
      <c r="AH106" s="258"/>
      <c r="AI106" s="259"/>
      <c r="AJ106" s="258"/>
      <c r="AK106" s="260"/>
      <c r="AL106" s="261"/>
      <c r="AM106" s="261"/>
      <c r="AN106" s="261"/>
      <c r="AO106" s="264"/>
    </row>
    <row r="107" spans="1:41" s="263" customFormat="1" ht="14.25">
      <c r="A107" s="126"/>
      <c r="B107" s="252"/>
      <c r="C107" s="252"/>
      <c r="D107" s="252"/>
      <c r="E107" s="252"/>
      <c r="F107" s="252"/>
      <c r="G107" s="252"/>
      <c r="H107" s="252"/>
      <c r="I107" s="252"/>
      <c r="J107" s="252"/>
      <c r="K107" s="253"/>
      <c r="L107" s="253"/>
      <c r="M107" s="252"/>
      <c r="N107" s="252"/>
      <c r="O107" s="252"/>
      <c r="P107" s="252"/>
      <c r="Q107" s="252"/>
      <c r="R107" s="252"/>
      <c r="S107" s="252"/>
      <c r="T107" s="252"/>
      <c r="U107" s="256"/>
      <c r="V107" s="257"/>
      <c r="W107" s="256"/>
      <c r="X107" s="257"/>
      <c r="Y107" s="257"/>
      <c r="Z107" s="257"/>
      <c r="AA107" s="256"/>
      <c r="AB107" s="256"/>
      <c r="AC107" s="256"/>
      <c r="AD107" s="256"/>
      <c r="AE107" s="256"/>
      <c r="AF107" s="256"/>
      <c r="AG107" s="256"/>
      <c r="AH107" s="258"/>
      <c r="AI107" s="259"/>
      <c r="AJ107" s="258"/>
      <c r="AK107" s="260"/>
      <c r="AL107" s="261"/>
      <c r="AM107" s="261"/>
      <c r="AN107" s="261"/>
      <c r="AO107" s="264"/>
    </row>
    <row r="108" spans="1:41" s="263" customFormat="1" ht="14.25">
      <c r="A108" s="126"/>
      <c r="B108" s="252"/>
      <c r="C108" s="252"/>
      <c r="D108" s="252"/>
      <c r="E108" s="252"/>
      <c r="F108" s="252"/>
      <c r="G108" s="252"/>
      <c r="H108" s="252"/>
      <c r="I108" s="252"/>
      <c r="J108" s="252"/>
      <c r="K108" s="253"/>
      <c r="L108" s="253"/>
      <c r="M108" s="252"/>
      <c r="N108" s="252"/>
      <c r="O108" s="252"/>
      <c r="P108" s="252"/>
      <c r="Q108" s="252"/>
      <c r="R108" s="252"/>
      <c r="S108" s="252"/>
      <c r="T108" s="252"/>
      <c r="U108" s="256"/>
      <c r="V108" s="257"/>
      <c r="W108" s="256"/>
      <c r="X108" s="257"/>
      <c r="Y108" s="257"/>
      <c r="Z108" s="257"/>
      <c r="AA108" s="256"/>
      <c r="AB108" s="256"/>
      <c r="AC108" s="256"/>
      <c r="AD108" s="256"/>
      <c r="AE108" s="256"/>
      <c r="AF108" s="256"/>
      <c r="AG108" s="256"/>
      <c r="AH108" s="258"/>
      <c r="AI108" s="259"/>
      <c r="AJ108" s="258"/>
      <c r="AK108" s="260"/>
      <c r="AL108" s="261"/>
      <c r="AM108" s="261"/>
      <c r="AN108" s="261"/>
      <c r="AO108" s="264"/>
    </row>
    <row r="109" spans="1:41" s="263" customFormat="1" ht="14.25">
      <c r="A109" s="126"/>
      <c r="B109" s="252"/>
      <c r="C109" s="252"/>
      <c r="D109" s="252"/>
      <c r="E109" s="252"/>
      <c r="F109" s="252"/>
      <c r="G109" s="252"/>
      <c r="H109" s="252"/>
      <c r="I109" s="252"/>
      <c r="J109" s="252"/>
      <c r="K109" s="253"/>
      <c r="L109" s="253"/>
      <c r="M109" s="252"/>
      <c r="N109" s="252"/>
      <c r="O109" s="252"/>
      <c r="P109" s="252"/>
      <c r="Q109" s="252"/>
      <c r="R109" s="252"/>
      <c r="S109" s="252"/>
      <c r="T109" s="252"/>
      <c r="U109" s="256"/>
      <c r="V109" s="257"/>
      <c r="W109" s="256"/>
      <c r="X109" s="257"/>
      <c r="Y109" s="257"/>
      <c r="Z109" s="257"/>
      <c r="AA109" s="256"/>
      <c r="AB109" s="256"/>
      <c r="AC109" s="256"/>
      <c r="AD109" s="256"/>
      <c r="AE109" s="256"/>
      <c r="AF109" s="256"/>
      <c r="AG109" s="256"/>
      <c r="AH109" s="258"/>
      <c r="AI109" s="259"/>
      <c r="AJ109" s="258"/>
      <c r="AK109" s="260"/>
      <c r="AL109" s="261"/>
      <c r="AM109" s="261"/>
      <c r="AN109" s="261"/>
      <c r="AO109" s="264"/>
    </row>
    <row r="110" spans="1:41" s="263" customFormat="1" ht="14.25">
      <c r="A110" s="126"/>
      <c r="B110" s="252"/>
      <c r="C110" s="252"/>
      <c r="D110" s="252"/>
      <c r="E110" s="252"/>
      <c r="F110" s="252"/>
      <c r="G110" s="252"/>
      <c r="H110" s="252"/>
      <c r="I110" s="252"/>
      <c r="J110" s="252"/>
      <c r="K110" s="253"/>
      <c r="L110" s="253"/>
      <c r="M110" s="252"/>
      <c r="N110" s="252"/>
      <c r="O110" s="252"/>
      <c r="P110" s="252"/>
      <c r="Q110" s="252"/>
      <c r="R110" s="252"/>
      <c r="S110" s="252"/>
      <c r="T110" s="252"/>
      <c r="U110" s="256"/>
      <c r="V110" s="257"/>
      <c r="W110" s="256"/>
      <c r="X110" s="257"/>
      <c r="Y110" s="257"/>
      <c r="Z110" s="257"/>
      <c r="AA110" s="256"/>
      <c r="AB110" s="256"/>
      <c r="AC110" s="256"/>
      <c r="AD110" s="256"/>
      <c r="AE110" s="256"/>
      <c r="AF110" s="256"/>
      <c r="AG110" s="256"/>
      <c r="AH110" s="258"/>
      <c r="AI110" s="259"/>
      <c r="AJ110" s="258"/>
      <c r="AK110" s="260"/>
      <c r="AL110" s="261"/>
      <c r="AM110" s="261"/>
      <c r="AN110" s="261"/>
      <c r="AO110" s="264"/>
    </row>
    <row r="111" spans="1:41" s="263" customFormat="1" ht="14.25">
      <c r="A111" s="126"/>
      <c r="B111" s="252"/>
      <c r="C111" s="252"/>
      <c r="D111" s="252"/>
      <c r="E111" s="252"/>
      <c r="F111" s="252"/>
      <c r="G111" s="252"/>
      <c r="H111" s="252"/>
      <c r="I111" s="252"/>
      <c r="J111" s="252"/>
      <c r="K111" s="253"/>
      <c r="L111" s="253"/>
      <c r="M111" s="252"/>
      <c r="N111" s="252"/>
      <c r="O111" s="252"/>
      <c r="P111" s="252"/>
      <c r="Q111" s="252"/>
      <c r="R111" s="252"/>
      <c r="S111" s="252"/>
      <c r="T111" s="252"/>
      <c r="U111" s="256"/>
      <c r="V111" s="257"/>
      <c r="W111" s="256"/>
      <c r="X111" s="257"/>
      <c r="Y111" s="257"/>
      <c r="Z111" s="257"/>
      <c r="AA111" s="256"/>
      <c r="AB111" s="256"/>
      <c r="AC111" s="256"/>
      <c r="AD111" s="256"/>
      <c r="AE111" s="256"/>
      <c r="AF111" s="256"/>
      <c r="AG111" s="256"/>
      <c r="AH111" s="258"/>
      <c r="AI111" s="259"/>
      <c r="AJ111" s="258"/>
      <c r="AK111" s="260"/>
      <c r="AL111" s="261"/>
      <c r="AM111" s="261"/>
      <c r="AN111" s="261"/>
      <c r="AO111" s="264"/>
    </row>
    <row r="112" spans="1:41" s="263" customFormat="1" ht="14.25">
      <c r="A112" s="126"/>
      <c r="B112" s="252"/>
      <c r="C112" s="252"/>
      <c r="D112" s="252"/>
      <c r="E112" s="252"/>
      <c r="F112" s="252"/>
      <c r="G112" s="252"/>
      <c r="H112" s="252"/>
      <c r="I112" s="252"/>
      <c r="J112" s="252"/>
      <c r="K112" s="253"/>
      <c r="L112" s="253"/>
      <c r="M112" s="252"/>
      <c r="N112" s="252"/>
      <c r="O112" s="252"/>
      <c r="P112" s="252"/>
      <c r="Q112" s="252"/>
      <c r="R112" s="252"/>
      <c r="S112" s="252"/>
      <c r="T112" s="252"/>
      <c r="U112" s="256"/>
      <c r="V112" s="257"/>
      <c r="W112" s="256"/>
      <c r="X112" s="257"/>
      <c r="Y112" s="257"/>
      <c r="Z112" s="257"/>
      <c r="AA112" s="256"/>
      <c r="AB112" s="256"/>
      <c r="AC112" s="256"/>
      <c r="AD112" s="256"/>
      <c r="AE112" s="256"/>
      <c r="AF112" s="256"/>
      <c r="AG112" s="256"/>
      <c r="AH112" s="258"/>
      <c r="AI112" s="259"/>
      <c r="AJ112" s="258"/>
      <c r="AK112" s="260"/>
      <c r="AL112" s="261"/>
      <c r="AM112" s="261"/>
      <c r="AN112" s="261"/>
      <c r="AO112" s="264"/>
    </row>
    <row r="113" spans="1:41" s="263" customFormat="1" ht="14.25">
      <c r="A113" s="126"/>
      <c r="B113" s="252"/>
      <c r="C113" s="252"/>
      <c r="D113" s="252"/>
      <c r="E113" s="252"/>
      <c r="F113" s="252"/>
      <c r="G113" s="252"/>
      <c r="H113" s="252"/>
      <c r="I113" s="252"/>
      <c r="J113" s="252"/>
      <c r="K113" s="253"/>
      <c r="L113" s="253"/>
      <c r="M113" s="252"/>
      <c r="N113" s="252"/>
      <c r="O113" s="252"/>
      <c r="P113" s="252"/>
      <c r="Q113" s="252"/>
      <c r="R113" s="252"/>
      <c r="S113" s="252"/>
      <c r="T113" s="252"/>
      <c r="U113" s="256"/>
      <c r="V113" s="257"/>
      <c r="W113" s="256"/>
      <c r="X113" s="257"/>
      <c r="Y113" s="257"/>
      <c r="Z113" s="257"/>
      <c r="AA113" s="256"/>
      <c r="AB113" s="256"/>
      <c r="AC113" s="256"/>
      <c r="AD113" s="256"/>
      <c r="AE113" s="256"/>
      <c r="AF113" s="256"/>
      <c r="AG113" s="256"/>
      <c r="AH113" s="258"/>
      <c r="AI113" s="259"/>
      <c r="AJ113" s="258"/>
      <c r="AK113" s="260"/>
      <c r="AL113" s="261"/>
      <c r="AM113" s="261"/>
      <c r="AN113" s="261"/>
      <c r="AO113" s="264"/>
    </row>
    <row r="114" spans="1:41" s="263" customFormat="1" ht="14.25">
      <c r="A114" s="126"/>
      <c r="B114" s="252"/>
      <c r="C114" s="252"/>
      <c r="D114" s="252"/>
      <c r="E114" s="252"/>
      <c r="F114" s="252"/>
      <c r="G114" s="252"/>
      <c r="H114" s="252"/>
      <c r="I114" s="252"/>
      <c r="J114" s="252"/>
      <c r="K114" s="253"/>
      <c r="L114" s="253"/>
      <c r="M114" s="252"/>
      <c r="N114" s="252"/>
      <c r="O114" s="252"/>
      <c r="P114" s="252"/>
      <c r="Q114" s="252"/>
      <c r="R114" s="252"/>
      <c r="S114" s="252"/>
      <c r="T114" s="252"/>
      <c r="U114" s="256"/>
      <c r="V114" s="257"/>
      <c r="W114" s="256"/>
      <c r="X114" s="257"/>
      <c r="Y114" s="257"/>
      <c r="Z114" s="257"/>
      <c r="AA114" s="256"/>
      <c r="AB114" s="256"/>
      <c r="AC114" s="256"/>
      <c r="AD114" s="256"/>
      <c r="AE114" s="256"/>
      <c r="AF114" s="256"/>
      <c r="AG114" s="256"/>
      <c r="AH114" s="258"/>
      <c r="AI114" s="259"/>
      <c r="AJ114" s="258"/>
      <c r="AK114" s="260"/>
      <c r="AL114" s="261"/>
      <c r="AM114" s="261"/>
      <c r="AN114" s="261"/>
      <c r="AO114" s="264"/>
    </row>
    <row r="115" spans="1:41" s="263" customFormat="1" ht="14.25">
      <c r="A115" s="126"/>
      <c r="B115" s="252"/>
      <c r="C115" s="252"/>
      <c r="D115" s="252"/>
      <c r="E115" s="252"/>
      <c r="F115" s="252"/>
      <c r="G115" s="252"/>
      <c r="H115" s="252"/>
      <c r="I115" s="252"/>
      <c r="J115" s="252"/>
      <c r="K115" s="253"/>
      <c r="L115" s="253"/>
      <c r="M115" s="252"/>
      <c r="N115" s="252"/>
      <c r="O115" s="252"/>
      <c r="P115" s="252"/>
      <c r="Q115" s="252"/>
      <c r="R115" s="252"/>
      <c r="S115" s="252"/>
      <c r="T115" s="252"/>
      <c r="U115" s="256"/>
      <c r="V115" s="257"/>
      <c r="W115" s="256"/>
      <c r="X115" s="257"/>
      <c r="Y115" s="257"/>
      <c r="Z115" s="257"/>
      <c r="AA115" s="256"/>
      <c r="AB115" s="256"/>
      <c r="AC115" s="256"/>
      <c r="AD115" s="256"/>
      <c r="AE115" s="256"/>
      <c r="AF115" s="256"/>
      <c r="AG115" s="256"/>
      <c r="AH115" s="258"/>
      <c r="AI115" s="259"/>
      <c r="AJ115" s="258"/>
      <c r="AK115" s="260"/>
      <c r="AL115" s="261"/>
      <c r="AM115" s="261"/>
      <c r="AN115" s="261"/>
      <c r="AO115" s="264"/>
    </row>
    <row r="116" spans="1:41" s="263" customFormat="1" ht="14.25">
      <c r="A116" s="126"/>
      <c r="B116" s="252"/>
      <c r="C116" s="252"/>
      <c r="D116" s="252"/>
      <c r="E116" s="252"/>
      <c r="F116" s="252"/>
      <c r="G116" s="252"/>
      <c r="H116" s="252"/>
      <c r="I116" s="252"/>
      <c r="J116" s="252"/>
      <c r="K116" s="253"/>
      <c r="L116" s="253"/>
      <c r="M116" s="252"/>
      <c r="N116" s="252"/>
      <c r="O116" s="252"/>
      <c r="P116" s="252"/>
      <c r="Q116" s="252"/>
      <c r="R116" s="252"/>
      <c r="S116" s="252"/>
      <c r="T116" s="252"/>
      <c r="U116" s="256"/>
      <c r="V116" s="257"/>
      <c r="W116" s="256"/>
      <c r="X116" s="257"/>
      <c r="Y116" s="257"/>
      <c r="Z116" s="257"/>
      <c r="AA116" s="256"/>
      <c r="AB116" s="256"/>
      <c r="AC116" s="256"/>
      <c r="AD116" s="256"/>
      <c r="AE116" s="256"/>
      <c r="AF116" s="256"/>
      <c r="AG116" s="256"/>
      <c r="AH116" s="258"/>
      <c r="AI116" s="259"/>
      <c r="AJ116" s="258"/>
      <c r="AK116" s="260"/>
      <c r="AL116" s="261"/>
      <c r="AM116" s="261"/>
      <c r="AN116" s="261"/>
      <c r="AO116" s="264"/>
    </row>
    <row r="117" spans="1:41" s="263" customFormat="1" ht="14.25">
      <c r="A117" s="126"/>
      <c r="B117" s="252"/>
      <c r="C117" s="252"/>
      <c r="D117" s="252"/>
      <c r="E117" s="252"/>
      <c r="F117" s="252"/>
      <c r="G117" s="252"/>
      <c r="H117" s="252"/>
      <c r="I117" s="252"/>
      <c r="J117" s="252"/>
      <c r="K117" s="253"/>
      <c r="L117" s="253"/>
      <c r="M117" s="252"/>
      <c r="N117" s="252"/>
      <c r="O117" s="252"/>
      <c r="P117" s="252"/>
      <c r="Q117" s="252"/>
      <c r="R117" s="252"/>
      <c r="S117" s="252"/>
      <c r="T117" s="252"/>
      <c r="U117" s="256"/>
      <c r="V117" s="257"/>
      <c r="W117" s="256"/>
      <c r="X117" s="257"/>
      <c r="Y117" s="257"/>
      <c r="Z117" s="257"/>
      <c r="AA117" s="256"/>
      <c r="AB117" s="256"/>
      <c r="AC117" s="256"/>
      <c r="AD117" s="256"/>
      <c r="AE117" s="256"/>
      <c r="AF117" s="256"/>
      <c r="AG117" s="256"/>
      <c r="AH117" s="258"/>
      <c r="AI117" s="259"/>
      <c r="AJ117" s="258"/>
      <c r="AK117" s="260"/>
      <c r="AL117" s="261"/>
      <c r="AM117" s="261"/>
      <c r="AN117" s="261"/>
      <c r="AO117" s="264"/>
    </row>
    <row r="118" spans="1:41" s="263" customFormat="1" ht="14.25">
      <c r="A118" s="126"/>
      <c r="B118" s="252"/>
      <c r="C118" s="252"/>
      <c r="D118" s="252"/>
      <c r="E118" s="252"/>
      <c r="F118" s="252"/>
      <c r="G118" s="252"/>
      <c r="H118" s="252"/>
      <c r="I118" s="252"/>
      <c r="J118" s="252"/>
      <c r="K118" s="253"/>
      <c r="L118" s="253"/>
      <c r="M118" s="252"/>
      <c r="N118" s="252"/>
      <c r="O118" s="252"/>
      <c r="P118" s="252"/>
      <c r="Q118" s="252"/>
      <c r="R118" s="252"/>
      <c r="S118" s="252"/>
      <c r="T118" s="252"/>
      <c r="U118" s="256"/>
      <c r="V118" s="257"/>
      <c r="W118" s="256"/>
      <c r="X118" s="257"/>
      <c r="Y118" s="257"/>
      <c r="Z118" s="257"/>
      <c r="AA118" s="256"/>
      <c r="AB118" s="256"/>
      <c r="AC118" s="256"/>
      <c r="AD118" s="256"/>
      <c r="AE118" s="256"/>
      <c r="AF118" s="256"/>
      <c r="AG118" s="256"/>
      <c r="AH118" s="258"/>
      <c r="AI118" s="259"/>
      <c r="AJ118" s="258"/>
      <c r="AK118" s="260"/>
      <c r="AL118" s="261"/>
      <c r="AM118" s="261"/>
      <c r="AN118" s="261"/>
      <c r="AO118" s="264"/>
    </row>
    <row r="119" spans="1:41" s="263" customFormat="1" ht="14.25">
      <c r="A119" s="126"/>
      <c r="B119" s="252"/>
      <c r="C119" s="252"/>
      <c r="D119" s="252"/>
      <c r="E119" s="252"/>
      <c r="F119" s="252"/>
      <c r="G119" s="252"/>
      <c r="H119" s="252"/>
      <c r="I119" s="252"/>
      <c r="J119" s="252"/>
      <c r="K119" s="253"/>
      <c r="L119" s="253"/>
      <c r="M119" s="252"/>
      <c r="N119" s="252"/>
      <c r="O119" s="252"/>
      <c r="P119" s="252"/>
      <c r="Q119" s="252"/>
      <c r="R119" s="252"/>
      <c r="S119" s="252"/>
      <c r="T119" s="252"/>
      <c r="U119" s="256"/>
      <c r="V119" s="257"/>
      <c r="W119" s="256"/>
      <c r="X119" s="257"/>
      <c r="Y119" s="257"/>
      <c r="Z119" s="257"/>
      <c r="AA119" s="256"/>
      <c r="AB119" s="256"/>
      <c r="AC119" s="256"/>
      <c r="AD119" s="256"/>
      <c r="AE119" s="256"/>
      <c r="AF119" s="256"/>
      <c r="AG119" s="256"/>
      <c r="AH119" s="258"/>
      <c r="AI119" s="259"/>
      <c r="AJ119" s="258"/>
      <c r="AK119" s="260"/>
      <c r="AL119" s="261"/>
      <c r="AM119" s="261"/>
      <c r="AN119" s="261"/>
      <c r="AO119" s="264"/>
    </row>
    <row r="120" spans="1:41" s="263" customFormat="1" ht="14.25">
      <c r="A120" s="126"/>
      <c r="B120" s="252"/>
      <c r="C120" s="252"/>
      <c r="D120" s="252"/>
      <c r="E120" s="252"/>
      <c r="F120" s="252"/>
      <c r="G120" s="252"/>
      <c r="H120" s="252"/>
      <c r="I120" s="252"/>
      <c r="J120" s="252"/>
      <c r="K120" s="253"/>
      <c r="L120" s="253"/>
      <c r="M120" s="252"/>
      <c r="N120" s="252"/>
      <c r="O120" s="252"/>
      <c r="P120" s="252"/>
      <c r="Q120" s="252"/>
      <c r="R120" s="252"/>
      <c r="S120" s="252"/>
      <c r="T120" s="252"/>
      <c r="U120" s="256"/>
      <c r="V120" s="257"/>
      <c r="W120" s="256"/>
      <c r="X120" s="257"/>
      <c r="Y120" s="257"/>
      <c r="Z120" s="257"/>
      <c r="AA120" s="256"/>
      <c r="AB120" s="256"/>
      <c r="AC120" s="256"/>
      <c r="AD120" s="256"/>
      <c r="AE120" s="256"/>
      <c r="AF120" s="256"/>
      <c r="AG120" s="256"/>
      <c r="AH120" s="258"/>
      <c r="AI120" s="259"/>
      <c r="AJ120" s="258"/>
      <c r="AK120" s="260"/>
      <c r="AL120" s="261"/>
      <c r="AM120" s="261"/>
      <c r="AN120" s="261"/>
      <c r="AO120" s="264"/>
    </row>
    <row r="121" spans="1:41" s="263" customFormat="1" ht="14.25">
      <c r="A121" s="126"/>
      <c r="B121" s="252"/>
      <c r="C121" s="252"/>
      <c r="D121" s="252"/>
      <c r="E121" s="252"/>
      <c r="F121" s="252"/>
      <c r="G121" s="252"/>
      <c r="H121" s="252"/>
      <c r="I121" s="252"/>
      <c r="J121" s="252"/>
      <c r="K121" s="253"/>
      <c r="L121" s="253"/>
      <c r="M121" s="252"/>
      <c r="N121" s="252"/>
      <c r="O121" s="252"/>
      <c r="P121" s="252"/>
      <c r="Q121" s="252"/>
      <c r="R121" s="252"/>
      <c r="S121" s="252"/>
      <c r="T121" s="252"/>
      <c r="U121" s="256"/>
      <c r="V121" s="257"/>
      <c r="W121" s="256"/>
      <c r="X121" s="257"/>
      <c r="Y121" s="257"/>
      <c r="Z121" s="257"/>
      <c r="AA121" s="256"/>
      <c r="AB121" s="256"/>
      <c r="AC121" s="256"/>
      <c r="AD121" s="256"/>
      <c r="AE121" s="256"/>
      <c r="AF121" s="256"/>
      <c r="AG121" s="256"/>
      <c r="AH121" s="258"/>
      <c r="AI121" s="259"/>
      <c r="AJ121" s="258"/>
      <c r="AK121" s="260"/>
      <c r="AL121" s="261"/>
      <c r="AM121" s="261"/>
      <c r="AN121" s="261"/>
      <c r="AO121" s="264"/>
    </row>
    <row r="122" spans="1:41" s="263" customFormat="1" ht="14.25">
      <c r="A122" s="126"/>
      <c r="B122" s="252"/>
      <c r="C122" s="252"/>
      <c r="D122" s="252"/>
      <c r="E122" s="252"/>
      <c r="F122" s="252"/>
      <c r="G122" s="252"/>
      <c r="H122" s="252"/>
      <c r="I122" s="252"/>
      <c r="J122" s="252"/>
      <c r="K122" s="253"/>
      <c r="L122" s="253"/>
      <c r="M122" s="252"/>
      <c r="N122" s="252"/>
      <c r="O122" s="252"/>
      <c r="P122" s="252"/>
      <c r="Q122" s="252"/>
      <c r="R122" s="252"/>
      <c r="S122" s="252"/>
      <c r="T122" s="252"/>
      <c r="U122" s="256"/>
      <c r="V122" s="257"/>
      <c r="W122" s="256"/>
      <c r="X122" s="257"/>
      <c r="Y122" s="257"/>
      <c r="Z122" s="257"/>
      <c r="AA122" s="256"/>
      <c r="AB122" s="256"/>
      <c r="AC122" s="256"/>
      <c r="AD122" s="256"/>
      <c r="AE122" s="256"/>
      <c r="AF122" s="256"/>
      <c r="AG122" s="256"/>
      <c r="AH122" s="258"/>
      <c r="AI122" s="259"/>
      <c r="AJ122" s="258"/>
      <c r="AK122" s="260"/>
      <c r="AL122" s="261"/>
      <c r="AM122" s="261"/>
      <c r="AN122" s="261"/>
      <c r="AO122" s="264"/>
    </row>
    <row r="123" spans="1:41" s="263" customFormat="1" ht="14.25">
      <c r="A123" s="126"/>
      <c r="B123" s="252"/>
      <c r="C123" s="252"/>
      <c r="D123" s="252"/>
      <c r="E123" s="252"/>
      <c r="F123" s="252"/>
      <c r="G123" s="252"/>
      <c r="H123" s="252"/>
      <c r="I123" s="252"/>
      <c r="J123" s="252"/>
      <c r="K123" s="253"/>
      <c r="L123" s="253"/>
      <c r="M123" s="252"/>
      <c r="N123" s="252"/>
      <c r="O123" s="252"/>
      <c r="P123" s="252"/>
      <c r="Q123" s="252"/>
      <c r="R123" s="252"/>
      <c r="S123" s="252"/>
      <c r="T123" s="252"/>
      <c r="U123" s="256"/>
      <c r="V123" s="257"/>
      <c r="W123" s="256"/>
      <c r="X123" s="257"/>
      <c r="Y123" s="257"/>
      <c r="Z123" s="257"/>
      <c r="AA123" s="256"/>
      <c r="AB123" s="256"/>
      <c r="AC123" s="256"/>
      <c r="AD123" s="256"/>
      <c r="AE123" s="256"/>
      <c r="AF123" s="256"/>
      <c r="AG123" s="256"/>
      <c r="AH123" s="258"/>
      <c r="AI123" s="259"/>
      <c r="AJ123" s="258"/>
      <c r="AK123" s="260"/>
      <c r="AL123" s="261"/>
      <c r="AM123" s="261"/>
      <c r="AN123" s="261"/>
      <c r="AO123" s="264"/>
    </row>
    <row r="124" spans="1:41" s="263" customFormat="1" ht="14.25">
      <c r="A124" s="126"/>
      <c r="B124" s="252"/>
      <c r="C124" s="252"/>
      <c r="D124" s="252"/>
      <c r="E124" s="252"/>
      <c r="F124" s="252"/>
      <c r="G124" s="252"/>
      <c r="H124" s="252"/>
      <c r="I124" s="252"/>
      <c r="J124" s="252"/>
      <c r="K124" s="253"/>
      <c r="L124" s="253"/>
      <c r="M124" s="252"/>
      <c r="N124" s="252"/>
      <c r="O124" s="252"/>
      <c r="P124" s="252"/>
      <c r="Q124" s="252"/>
      <c r="R124" s="252"/>
      <c r="S124" s="252"/>
      <c r="T124" s="252"/>
      <c r="U124" s="256"/>
      <c r="V124" s="257"/>
      <c r="W124" s="256"/>
      <c r="X124" s="257"/>
      <c r="Y124" s="257"/>
      <c r="Z124" s="257"/>
      <c r="AA124" s="256"/>
      <c r="AB124" s="256"/>
      <c r="AC124" s="256"/>
      <c r="AD124" s="256"/>
      <c r="AE124" s="256"/>
      <c r="AF124" s="256"/>
      <c r="AG124" s="256"/>
      <c r="AH124" s="258"/>
      <c r="AI124" s="259"/>
      <c r="AJ124" s="258"/>
      <c r="AK124" s="260"/>
      <c r="AL124" s="261"/>
      <c r="AM124" s="261"/>
      <c r="AN124" s="261"/>
      <c r="AO124" s="264"/>
    </row>
    <row r="125" spans="1:41" s="263" customFormat="1" ht="14.25">
      <c r="A125" s="126"/>
      <c r="B125" s="252"/>
      <c r="C125" s="252"/>
      <c r="D125" s="252"/>
      <c r="E125" s="252"/>
      <c r="F125" s="252"/>
      <c r="G125" s="252"/>
      <c r="H125" s="252"/>
      <c r="I125" s="252"/>
      <c r="J125" s="252"/>
      <c r="K125" s="253"/>
      <c r="L125" s="253"/>
      <c r="M125" s="252"/>
      <c r="N125" s="252"/>
      <c r="O125" s="252"/>
      <c r="P125" s="252"/>
      <c r="Q125" s="252"/>
      <c r="R125" s="252"/>
      <c r="S125" s="252"/>
      <c r="T125" s="252"/>
      <c r="U125" s="256"/>
      <c r="V125" s="257"/>
      <c r="W125" s="256"/>
      <c r="X125" s="257"/>
      <c r="Y125" s="257"/>
      <c r="Z125" s="257"/>
      <c r="AA125" s="256"/>
      <c r="AB125" s="256"/>
      <c r="AC125" s="256"/>
      <c r="AD125" s="256"/>
      <c r="AE125" s="256"/>
      <c r="AF125" s="256"/>
      <c r="AG125" s="256"/>
      <c r="AH125" s="258"/>
      <c r="AI125" s="259"/>
      <c r="AJ125" s="258"/>
      <c r="AK125" s="260"/>
      <c r="AL125" s="261"/>
      <c r="AM125" s="261"/>
      <c r="AN125" s="261"/>
      <c r="AO125" s="264"/>
    </row>
    <row r="126" spans="1:41" s="263" customFormat="1" ht="14.25">
      <c r="A126" s="126"/>
      <c r="B126" s="252"/>
      <c r="C126" s="252"/>
      <c r="D126" s="252"/>
      <c r="E126" s="252"/>
      <c r="F126" s="252"/>
      <c r="G126" s="252"/>
      <c r="H126" s="252"/>
      <c r="I126" s="252"/>
      <c r="J126" s="252"/>
      <c r="K126" s="253"/>
      <c r="L126" s="253"/>
      <c r="M126" s="252"/>
      <c r="N126" s="252"/>
      <c r="O126" s="252"/>
      <c r="P126" s="252"/>
      <c r="Q126" s="252"/>
      <c r="R126" s="252"/>
      <c r="S126" s="252"/>
      <c r="T126" s="252"/>
      <c r="U126" s="256"/>
      <c r="V126" s="257"/>
      <c r="W126" s="256"/>
      <c r="X126" s="257"/>
      <c r="Y126" s="257"/>
      <c r="Z126" s="257"/>
      <c r="AA126" s="256"/>
      <c r="AB126" s="256"/>
      <c r="AC126" s="256"/>
      <c r="AD126" s="256"/>
      <c r="AE126" s="256"/>
      <c r="AF126" s="256"/>
      <c r="AG126" s="256"/>
      <c r="AH126" s="258"/>
      <c r="AI126" s="259"/>
      <c r="AJ126" s="258"/>
      <c r="AK126" s="260"/>
      <c r="AL126" s="261"/>
      <c r="AM126" s="261"/>
      <c r="AN126" s="261"/>
      <c r="AO126" s="264"/>
    </row>
    <row r="127" spans="1:41" s="263" customFormat="1" ht="14.25">
      <c r="A127" s="126"/>
      <c r="B127" s="252"/>
      <c r="C127" s="252"/>
      <c r="D127" s="252"/>
      <c r="E127" s="252"/>
      <c r="F127" s="252"/>
      <c r="G127" s="252"/>
      <c r="H127" s="252"/>
      <c r="I127" s="252"/>
      <c r="J127" s="252"/>
      <c r="K127" s="253"/>
      <c r="L127" s="253"/>
      <c r="M127" s="252"/>
      <c r="N127" s="252"/>
      <c r="O127" s="252"/>
      <c r="P127" s="252"/>
      <c r="Q127" s="252"/>
      <c r="R127" s="252"/>
      <c r="S127" s="252"/>
      <c r="T127" s="252"/>
      <c r="U127" s="256"/>
      <c r="V127" s="257"/>
      <c r="W127" s="256"/>
      <c r="X127" s="257"/>
      <c r="Y127" s="257"/>
      <c r="Z127" s="257"/>
      <c r="AA127" s="256"/>
      <c r="AB127" s="256"/>
      <c r="AC127" s="256"/>
      <c r="AD127" s="256"/>
      <c r="AE127" s="256"/>
      <c r="AF127" s="256"/>
      <c r="AG127" s="256"/>
      <c r="AH127" s="258"/>
      <c r="AI127" s="259"/>
      <c r="AJ127" s="258"/>
      <c r="AK127" s="260"/>
      <c r="AL127" s="261"/>
      <c r="AM127" s="261"/>
      <c r="AN127" s="261"/>
      <c r="AO127" s="264"/>
    </row>
    <row r="128" spans="1:41" s="263" customFormat="1" ht="14.25">
      <c r="A128" s="126"/>
      <c r="B128" s="252"/>
      <c r="C128" s="252"/>
      <c r="D128" s="252"/>
      <c r="E128" s="252"/>
      <c r="F128" s="252"/>
      <c r="G128" s="252"/>
      <c r="H128" s="252"/>
      <c r="I128" s="252"/>
      <c r="J128" s="252"/>
      <c r="K128" s="253"/>
      <c r="L128" s="253"/>
      <c r="M128" s="252"/>
      <c r="N128" s="252"/>
      <c r="O128" s="252"/>
      <c r="P128" s="252"/>
      <c r="Q128" s="252"/>
      <c r="R128" s="252"/>
      <c r="S128" s="252"/>
      <c r="T128" s="252"/>
      <c r="U128" s="256"/>
      <c r="V128" s="257"/>
      <c r="W128" s="256"/>
      <c r="X128" s="257"/>
      <c r="Y128" s="257"/>
      <c r="Z128" s="257"/>
      <c r="AA128" s="256"/>
      <c r="AB128" s="256"/>
      <c r="AC128" s="256"/>
      <c r="AD128" s="256"/>
      <c r="AE128" s="256"/>
      <c r="AF128" s="256"/>
      <c r="AG128" s="256"/>
      <c r="AH128" s="258"/>
      <c r="AI128" s="259"/>
      <c r="AJ128" s="258"/>
      <c r="AK128" s="260"/>
      <c r="AL128" s="261"/>
      <c r="AM128" s="261"/>
      <c r="AN128" s="261"/>
      <c r="AO128" s="264"/>
    </row>
    <row r="129" spans="1:41" s="263" customFormat="1" ht="14.25">
      <c r="A129" s="126"/>
      <c r="B129" s="252"/>
      <c r="C129" s="252"/>
      <c r="D129" s="252"/>
      <c r="E129" s="252"/>
      <c r="F129" s="252"/>
      <c r="G129" s="252"/>
      <c r="H129" s="252"/>
      <c r="I129" s="252"/>
      <c r="J129" s="252"/>
      <c r="K129" s="253"/>
      <c r="L129" s="253"/>
      <c r="M129" s="252"/>
      <c r="N129" s="252"/>
      <c r="O129" s="252"/>
      <c r="P129" s="252"/>
      <c r="Q129" s="252"/>
      <c r="R129" s="252"/>
      <c r="S129" s="252"/>
      <c r="T129" s="252"/>
      <c r="U129" s="256"/>
      <c r="V129" s="257"/>
      <c r="W129" s="256"/>
      <c r="X129" s="257"/>
      <c r="Y129" s="257"/>
      <c r="Z129" s="257"/>
      <c r="AA129" s="256"/>
      <c r="AB129" s="256"/>
      <c r="AC129" s="256"/>
      <c r="AD129" s="256"/>
      <c r="AE129" s="256"/>
      <c r="AF129" s="256"/>
      <c r="AG129" s="256"/>
      <c r="AH129" s="258"/>
      <c r="AI129" s="259"/>
      <c r="AJ129" s="258"/>
      <c r="AK129" s="260"/>
      <c r="AL129" s="261"/>
      <c r="AM129" s="261"/>
      <c r="AN129" s="261"/>
      <c r="AO129" s="264"/>
    </row>
    <row r="130" spans="1:41" s="263" customFormat="1" ht="14.25">
      <c r="A130" s="126"/>
      <c r="B130" s="252"/>
      <c r="C130" s="252"/>
      <c r="D130" s="252"/>
      <c r="E130" s="252"/>
      <c r="F130" s="252"/>
      <c r="G130" s="252"/>
      <c r="H130" s="252"/>
      <c r="I130" s="252"/>
      <c r="J130" s="252"/>
      <c r="K130" s="253"/>
      <c r="L130" s="253"/>
      <c r="M130" s="252"/>
      <c r="N130" s="252"/>
      <c r="O130" s="252"/>
      <c r="P130" s="252"/>
      <c r="Q130" s="252"/>
      <c r="R130" s="252"/>
      <c r="S130" s="252"/>
      <c r="T130" s="252"/>
      <c r="U130" s="256"/>
      <c r="V130" s="257"/>
      <c r="W130" s="256"/>
      <c r="X130" s="257"/>
      <c r="Y130" s="257"/>
      <c r="Z130" s="257"/>
      <c r="AA130" s="256"/>
      <c r="AB130" s="256"/>
      <c r="AC130" s="256"/>
      <c r="AD130" s="256"/>
      <c r="AE130" s="256"/>
      <c r="AF130" s="256"/>
      <c r="AG130" s="256"/>
      <c r="AH130" s="258"/>
      <c r="AI130" s="259"/>
      <c r="AJ130" s="258"/>
      <c r="AK130" s="260"/>
      <c r="AL130" s="261"/>
      <c r="AM130" s="261"/>
      <c r="AN130" s="261"/>
      <c r="AO130" s="264"/>
    </row>
    <row r="131" spans="1:41" s="263" customFormat="1" ht="14.25">
      <c r="A131" s="126"/>
      <c r="B131" s="252"/>
      <c r="C131" s="252"/>
      <c r="D131" s="252"/>
      <c r="E131" s="252"/>
      <c r="F131" s="252"/>
      <c r="G131" s="252"/>
      <c r="H131" s="252"/>
      <c r="I131" s="252"/>
      <c r="J131" s="252"/>
      <c r="K131" s="253"/>
      <c r="L131" s="253"/>
      <c r="M131" s="252"/>
      <c r="N131" s="252"/>
      <c r="O131" s="252"/>
      <c r="P131" s="252"/>
      <c r="Q131" s="252"/>
      <c r="R131" s="252"/>
      <c r="S131" s="252"/>
      <c r="T131" s="252"/>
      <c r="U131" s="256"/>
      <c r="V131" s="257"/>
      <c r="W131" s="256"/>
      <c r="X131" s="257"/>
      <c r="Y131" s="257"/>
      <c r="Z131" s="257"/>
      <c r="AA131" s="256"/>
      <c r="AB131" s="256"/>
      <c r="AC131" s="256"/>
      <c r="AD131" s="256"/>
      <c r="AE131" s="256"/>
      <c r="AF131" s="256"/>
      <c r="AG131" s="256"/>
      <c r="AH131" s="258"/>
      <c r="AI131" s="259"/>
      <c r="AJ131" s="258"/>
      <c r="AK131" s="260"/>
      <c r="AL131" s="261"/>
      <c r="AM131" s="261"/>
      <c r="AN131" s="261"/>
      <c r="AO131" s="264"/>
    </row>
    <row r="132" spans="1:41" s="263" customFormat="1" ht="14.25">
      <c r="A132" s="126"/>
      <c r="B132" s="252"/>
      <c r="C132" s="252"/>
      <c r="D132" s="252"/>
      <c r="E132" s="252"/>
      <c r="F132" s="252"/>
      <c r="G132" s="252"/>
      <c r="H132" s="252"/>
      <c r="I132" s="252"/>
      <c r="J132" s="252"/>
      <c r="K132" s="253"/>
      <c r="L132" s="253"/>
      <c r="M132" s="252"/>
      <c r="N132" s="252"/>
      <c r="O132" s="252"/>
      <c r="P132" s="252"/>
      <c r="Q132" s="252"/>
      <c r="R132" s="252"/>
      <c r="S132" s="252"/>
      <c r="T132" s="252"/>
      <c r="U132" s="256"/>
      <c r="V132" s="257"/>
      <c r="W132" s="256"/>
      <c r="X132" s="257"/>
      <c r="Y132" s="257"/>
      <c r="Z132" s="257"/>
      <c r="AA132" s="256"/>
      <c r="AB132" s="256"/>
      <c r="AC132" s="256"/>
      <c r="AD132" s="256"/>
      <c r="AE132" s="256"/>
      <c r="AF132" s="256"/>
      <c r="AG132" s="256"/>
      <c r="AH132" s="258"/>
      <c r="AI132" s="259"/>
      <c r="AJ132" s="258"/>
      <c r="AK132" s="260"/>
      <c r="AL132" s="261"/>
      <c r="AM132" s="261"/>
      <c r="AN132" s="261"/>
      <c r="AO132" s="264"/>
    </row>
    <row r="133" spans="1:41" s="263" customFormat="1" ht="14.25">
      <c r="A133" s="126"/>
      <c r="B133" s="252"/>
      <c r="C133" s="252"/>
      <c r="D133" s="252"/>
      <c r="E133" s="252"/>
      <c r="F133" s="252"/>
      <c r="G133" s="252"/>
      <c r="H133" s="252"/>
      <c r="I133" s="252"/>
      <c r="J133" s="252"/>
      <c r="K133" s="253"/>
      <c r="L133" s="253"/>
      <c r="M133" s="252"/>
      <c r="N133" s="252"/>
      <c r="O133" s="252"/>
      <c r="P133" s="252"/>
      <c r="Q133" s="252"/>
      <c r="R133" s="252"/>
      <c r="S133" s="252"/>
      <c r="T133" s="252"/>
      <c r="U133" s="256"/>
      <c r="V133" s="257"/>
      <c r="W133" s="256"/>
      <c r="X133" s="257"/>
      <c r="Y133" s="257"/>
      <c r="Z133" s="257"/>
      <c r="AA133" s="256"/>
      <c r="AB133" s="256"/>
      <c r="AC133" s="256"/>
      <c r="AD133" s="256"/>
      <c r="AE133" s="256"/>
      <c r="AF133" s="256"/>
      <c r="AG133" s="256"/>
      <c r="AH133" s="258"/>
      <c r="AI133" s="259"/>
      <c r="AJ133" s="258"/>
      <c r="AK133" s="260"/>
      <c r="AL133" s="261"/>
      <c r="AM133" s="261"/>
      <c r="AN133" s="261"/>
      <c r="AO133" s="264"/>
    </row>
    <row r="134" spans="1:41" s="263" customFormat="1" ht="14.25">
      <c r="A134" s="126"/>
      <c r="B134" s="252"/>
      <c r="C134" s="252"/>
      <c r="D134" s="252"/>
      <c r="E134" s="252"/>
      <c r="F134" s="252"/>
      <c r="G134" s="252"/>
      <c r="H134" s="252"/>
      <c r="I134" s="252"/>
      <c r="J134" s="252"/>
      <c r="K134" s="253"/>
      <c r="L134" s="253"/>
      <c r="M134" s="252"/>
      <c r="N134" s="252"/>
      <c r="O134" s="252"/>
      <c r="P134" s="252"/>
      <c r="Q134" s="252"/>
      <c r="R134" s="252"/>
      <c r="S134" s="252"/>
      <c r="T134" s="252"/>
      <c r="U134" s="256"/>
      <c r="V134" s="257"/>
      <c r="W134" s="256"/>
      <c r="X134" s="257"/>
      <c r="Y134" s="257"/>
      <c r="Z134" s="257"/>
      <c r="AA134" s="256"/>
      <c r="AB134" s="256"/>
      <c r="AC134" s="256"/>
      <c r="AD134" s="256"/>
      <c r="AE134" s="256"/>
      <c r="AF134" s="256"/>
      <c r="AG134" s="256"/>
      <c r="AH134" s="258"/>
      <c r="AI134" s="259"/>
      <c r="AJ134" s="258"/>
      <c r="AK134" s="260"/>
      <c r="AL134" s="261"/>
      <c r="AM134" s="261"/>
      <c r="AN134" s="261"/>
      <c r="AO134" s="264"/>
    </row>
    <row r="135" spans="1:41" s="263" customFormat="1" ht="14.25">
      <c r="A135" s="126"/>
      <c r="B135" s="252"/>
      <c r="C135" s="252"/>
      <c r="D135" s="252"/>
      <c r="E135" s="252"/>
      <c r="F135" s="252"/>
      <c r="G135" s="252"/>
      <c r="H135" s="252"/>
      <c r="I135" s="252"/>
      <c r="J135" s="252"/>
      <c r="K135" s="253"/>
      <c r="L135" s="253"/>
      <c r="M135" s="252"/>
      <c r="N135" s="252"/>
      <c r="O135" s="252"/>
      <c r="P135" s="252"/>
      <c r="Q135" s="252"/>
      <c r="R135" s="252"/>
      <c r="S135" s="252"/>
      <c r="T135" s="252"/>
      <c r="U135" s="256"/>
      <c r="V135" s="257"/>
      <c r="W135" s="256"/>
      <c r="X135" s="257"/>
      <c r="Y135" s="257"/>
      <c r="Z135" s="257"/>
      <c r="AA135" s="256"/>
      <c r="AB135" s="256"/>
      <c r="AC135" s="256"/>
      <c r="AD135" s="256"/>
      <c r="AE135" s="256"/>
      <c r="AF135" s="256"/>
      <c r="AG135" s="256"/>
      <c r="AH135" s="258"/>
      <c r="AI135" s="259"/>
      <c r="AJ135" s="258"/>
      <c r="AK135" s="260"/>
      <c r="AL135" s="261"/>
      <c r="AM135" s="261"/>
      <c r="AN135" s="261"/>
      <c r="AO135" s="264"/>
    </row>
    <row r="136" spans="1:41" s="263" customFormat="1" ht="14.25">
      <c r="A136" s="126"/>
      <c r="B136" s="252"/>
      <c r="C136" s="252"/>
      <c r="D136" s="252"/>
      <c r="E136" s="252"/>
      <c r="F136" s="252"/>
      <c r="G136" s="252"/>
      <c r="H136" s="252"/>
      <c r="I136" s="252"/>
      <c r="J136" s="252"/>
      <c r="K136" s="253"/>
      <c r="L136" s="253"/>
      <c r="M136" s="252"/>
      <c r="N136" s="252"/>
      <c r="O136" s="252"/>
      <c r="P136" s="252"/>
      <c r="Q136" s="252"/>
      <c r="R136" s="252"/>
      <c r="S136" s="252"/>
      <c r="T136" s="252"/>
      <c r="U136" s="256"/>
      <c r="V136" s="257"/>
      <c r="W136" s="256"/>
      <c r="X136" s="257"/>
      <c r="Y136" s="257"/>
      <c r="Z136" s="257"/>
      <c r="AA136" s="256"/>
      <c r="AB136" s="256"/>
      <c r="AC136" s="256"/>
      <c r="AD136" s="256"/>
      <c r="AE136" s="256"/>
      <c r="AF136" s="256"/>
      <c r="AG136" s="256"/>
      <c r="AH136" s="258"/>
      <c r="AI136" s="259"/>
      <c r="AJ136" s="258"/>
      <c r="AK136" s="260"/>
      <c r="AL136" s="261"/>
      <c r="AM136" s="261"/>
      <c r="AN136" s="261"/>
      <c r="AO136" s="264"/>
    </row>
    <row r="137" spans="1:41" s="263" customFormat="1" ht="14.25">
      <c r="A137" s="126"/>
      <c r="B137" s="252"/>
      <c r="C137" s="252"/>
      <c r="D137" s="252"/>
      <c r="E137" s="252"/>
      <c r="F137" s="252"/>
      <c r="G137" s="252"/>
      <c r="H137" s="252"/>
      <c r="I137" s="252"/>
      <c r="J137" s="252"/>
      <c r="K137" s="253"/>
      <c r="L137" s="253"/>
      <c r="M137" s="252"/>
      <c r="N137" s="252"/>
      <c r="O137" s="252"/>
      <c r="P137" s="252"/>
      <c r="Q137" s="252"/>
      <c r="R137" s="252"/>
      <c r="S137" s="252"/>
      <c r="T137" s="252"/>
      <c r="U137" s="256"/>
      <c r="V137" s="257"/>
      <c r="W137" s="256"/>
      <c r="X137" s="257"/>
      <c r="Y137" s="257"/>
      <c r="Z137" s="257"/>
      <c r="AA137" s="256"/>
      <c r="AB137" s="256"/>
      <c r="AC137" s="256"/>
      <c r="AD137" s="256"/>
      <c r="AE137" s="256"/>
      <c r="AF137" s="256"/>
      <c r="AG137" s="256"/>
      <c r="AH137" s="258"/>
      <c r="AI137" s="259"/>
      <c r="AJ137" s="258"/>
      <c r="AK137" s="260"/>
      <c r="AL137" s="261"/>
      <c r="AM137" s="261"/>
      <c r="AN137" s="261"/>
      <c r="AO137" s="264"/>
    </row>
    <row r="138" spans="1:41" s="263" customFormat="1" ht="14.25">
      <c r="A138" s="126"/>
      <c r="B138" s="252"/>
      <c r="C138" s="252"/>
      <c r="D138" s="252"/>
      <c r="E138" s="252"/>
      <c r="F138" s="252"/>
      <c r="G138" s="252"/>
      <c r="H138" s="252"/>
      <c r="I138" s="252"/>
      <c r="J138" s="252"/>
      <c r="K138" s="253"/>
      <c r="L138" s="253"/>
      <c r="M138" s="252"/>
      <c r="N138" s="252"/>
      <c r="O138" s="252"/>
      <c r="P138" s="252"/>
      <c r="Q138" s="252"/>
      <c r="R138" s="252"/>
      <c r="S138" s="252"/>
      <c r="T138" s="252"/>
      <c r="U138" s="256"/>
      <c r="V138" s="257"/>
      <c r="W138" s="256"/>
      <c r="X138" s="257"/>
      <c r="Y138" s="257"/>
      <c r="Z138" s="257"/>
      <c r="AA138" s="256"/>
      <c r="AB138" s="256"/>
      <c r="AC138" s="256"/>
      <c r="AD138" s="256"/>
      <c r="AE138" s="256"/>
      <c r="AF138" s="256"/>
      <c r="AG138" s="256"/>
      <c r="AH138" s="258"/>
      <c r="AI138" s="259"/>
      <c r="AJ138" s="258"/>
      <c r="AK138" s="260"/>
      <c r="AL138" s="261"/>
      <c r="AM138" s="261"/>
      <c r="AN138" s="261"/>
      <c r="AO138" s="264"/>
    </row>
    <row r="139" spans="1:41" s="263" customFormat="1" ht="14.25">
      <c r="A139" s="126"/>
      <c r="B139" s="252"/>
      <c r="C139" s="252"/>
      <c r="D139" s="252"/>
      <c r="E139" s="252"/>
      <c r="F139" s="252"/>
      <c r="G139" s="252"/>
      <c r="H139" s="252"/>
      <c r="I139" s="252"/>
      <c r="J139" s="252"/>
      <c r="K139" s="253"/>
      <c r="L139" s="253"/>
      <c r="M139" s="252"/>
      <c r="N139" s="252"/>
      <c r="O139" s="252"/>
      <c r="P139" s="252"/>
      <c r="Q139" s="252"/>
      <c r="R139" s="252"/>
      <c r="S139" s="252"/>
      <c r="T139" s="252"/>
      <c r="U139" s="256"/>
      <c r="V139" s="257"/>
      <c r="W139" s="256"/>
      <c r="X139" s="257"/>
      <c r="Y139" s="257"/>
      <c r="Z139" s="257"/>
      <c r="AA139" s="256"/>
      <c r="AB139" s="256"/>
      <c r="AC139" s="256"/>
      <c r="AD139" s="256"/>
      <c r="AE139" s="256"/>
      <c r="AF139" s="256"/>
      <c r="AG139" s="256"/>
      <c r="AH139" s="258"/>
      <c r="AI139" s="259"/>
      <c r="AJ139" s="258"/>
      <c r="AK139" s="260"/>
      <c r="AL139" s="261"/>
      <c r="AM139" s="261"/>
      <c r="AN139" s="261"/>
      <c r="AO139" s="264"/>
    </row>
    <row r="140" spans="1:41" s="263" customFormat="1" ht="14.25">
      <c r="A140" s="126"/>
      <c r="B140" s="252"/>
      <c r="C140" s="252"/>
      <c r="D140" s="252"/>
      <c r="E140" s="252"/>
      <c r="F140" s="252"/>
      <c r="G140" s="252"/>
      <c r="H140" s="252"/>
      <c r="I140" s="252"/>
      <c r="J140" s="252"/>
      <c r="K140" s="253"/>
      <c r="L140" s="253"/>
      <c r="M140" s="252"/>
      <c r="N140" s="252"/>
      <c r="O140" s="252"/>
      <c r="P140" s="252"/>
      <c r="Q140" s="252"/>
      <c r="R140" s="252"/>
      <c r="S140" s="252"/>
      <c r="T140" s="252"/>
      <c r="U140" s="256"/>
      <c r="V140" s="257"/>
      <c r="W140" s="256"/>
      <c r="X140" s="257"/>
      <c r="Y140" s="257"/>
      <c r="Z140" s="257"/>
      <c r="AA140" s="256"/>
      <c r="AB140" s="256"/>
      <c r="AC140" s="256"/>
      <c r="AD140" s="256"/>
      <c r="AE140" s="256"/>
      <c r="AF140" s="256"/>
      <c r="AG140" s="256"/>
      <c r="AH140" s="258"/>
      <c r="AI140" s="259"/>
      <c r="AJ140" s="258"/>
      <c r="AK140" s="260"/>
      <c r="AL140" s="261"/>
      <c r="AM140" s="261"/>
      <c r="AN140" s="261"/>
      <c r="AO140" s="264"/>
    </row>
    <row r="141" spans="1:41" s="263" customFormat="1" ht="14.25">
      <c r="A141" s="126"/>
      <c r="B141" s="252"/>
      <c r="C141" s="252"/>
      <c r="D141" s="252"/>
      <c r="E141" s="252"/>
      <c r="F141" s="252"/>
      <c r="G141" s="252"/>
      <c r="H141" s="252"/>
      <c r="I141" s="252"/>
      <c r="J141" s="252"/>
      <c r="K141" s="253"/>
      <c r="L141" s="253"/>
      <c r="M141" s="252"/>
      <c r="N141" s="252"/>
      <c r="O141" s="252"/>
      <c r="P141" s="252"/>
      <c r="Q141" s="252"/>
      <c r="R141" s="252"/>
      <c r="S141" s="252"/>
      <c r="T141" s="252"/>
      <c r="U141" s="256"/>
      <c r="V141" s="257"/>
      <c r="W141" s="256"/>
      <c r="X141" s="257"/>
      <c r="Y141" s="257"/>
      <c r="Z141" s="257"/>
      <c r="AA141" s="256"/>
      <c r="AB141" s="256"/>
      <c r="AC141" s="256"/>
      <c r="AD141" s="256"/>
      <c r="AE141" s="256"/>
      <c r="AF141" s="256"/>
      <c r="AG141" s="256"/>
      <c r="AH141" s="258"/>
      <c r="AI141" s="259"/>
      <c r="AJ141" s="258"/>
      <c r="AK141" s="260"/>
      <c r="AL141" s="261"/>
      <c r="AM141" s="261"/>
      <c r="AN141" s="261"/>
      <c r="AO141" s="264"/>
    </row>
    <row r="142" spans="1:41" s="263" customFormat="1" ht="14.25">
      <c r="A142" s="126"/>
      <c r="B142" s="252"/>
      <c r="C142" s="252"/>
      <c r="D142" s="252"/>
      <c r="E142" s="252"/>
      <c r="F142" s="252"/>
      <c r="G142" s="252"/>
      <c r="H142" s="252"/>
      <c r="I142" s="252"/>
      <c r="J142" s="252"/>
      <c r="K142" s="253"/>
      <c r="L142" s="253"/>
      <c r="M142" s="252"/>
      <c r="N142" s="252"/>
      <c r="O142" s="252"/>
      <c r="P142" s="252"/>
      <c r="Q142" s="252"/>
      <c r="R142" s="252"/>
      <c r="S142" s="252"/>
      <c r="T142" s="252"/>
      <c r="U142" s="256"/>
      <c r="V142" s="257"/>
      <c r="W142" s="256"/>
      <c r="X142" s="257"/>
      <c r="Y142" s="257"/>
      <c r="Z142" s="257"/>
      <c r="AA142" s="256"/>
      <c r="AB142" s="256"/>
      <c r="AC142" s="256"/>
      <c r="AD142" s="256"/>
      <c r="AE142" s="256"/>
      <c r="AF142" s="256"/>
      <c r="AG142" s="256"/>
      <c r="AH142" s="258"/>
      <c r="AI142" s="259"/>
      <c r="AJ142" s="258"/>
      <c r="AK142" s="260"/>
      <c r="AL142" s="261"/>
      <c r="AM142" s="261"/>
      <c r="AN142" s="261"/>
      <c r="AO142" s="264"/>
    </row>
    <row r="143" spans="1:41" s="263" customFormat="1" ht="14.25">
      <c r="A143" s="126"/>
      <c r="B143" s="252"/>
      <c r="C143" s="252"/>
      <c r="D143" s="252"/>
      <c r="E143" s="252"/>
      <c r="F143" s="252"/>
      <c r="G143" s="252"/>
      <c r="H143" s="252"/>
      <c r="I143" s="252"/>
      <c r="J143" s="252"/>
      <c r="K143" s="253"/>
      <c r="L143" s="253"/>
      <c r="M143" s="252"/>
      <c r="N143" s="252"/>
      <c r="O143" s="252"/>
      <c r="P143" s="252"/>
      <c r="Q143" s="252"/>
      <c r="R143" s="252"/>
      <c r="S143" s="252"/>
      <c r="T143" s="252"/>
      <c r="U143" s="256"/>
      <c r="V143" s="257"/>
      <c r="W143" s="256"/>
      <c r="X143" s="257"/>
      <c r="Y143" s="257"/>
      <c r="Z143" s="257"/>
      <c r="AA143" s="256"/>
      <c r="AB143" s="256"/>
      <c r="AC143" s="256"/>
      <c r="AD143" s="256"/>
      <c r="AE143" s="256"/>
      <c r="AF143" s="256"/>
      <c r="AG143" s="256"/>
      <c r="AH143" s="258"/>
      <c r="AI143" s="259"/>
      <c r="AJ143" s="258"/>
      <c r="AK143" s="260"/>
      <c r="AL143" s="261"/>
      <c r="AM143" s="261"/>
      <c r="AN143" s="261"/>
      <c r="AO143" s="264"/>
    </row>
    <row r="144" spans="1:41" s="263" customFormat="1" ht="14.25">
      <c r="A144" s="126"/>
      <c r="B144" s="252"/>
      <c r="C144" s="252"/>
      <c r="D144" s="252"/>
      <c r="E144" s="252"/>
      <c r="F144" s="252"/>
      <c r="G144" s="252"/>
      <c r="H144" s="252"/>
      <c r="I144" s="252"/>
      <c r="J144" s="252"/>
      <c r="K144" s="253"/>
      <c r="L144" s="253"/>
      <c r="M144" s="252"/>
      <c r="N144" s="252"/>
      <c r="O144" s="252"/>
      <c r="P144" s="252"/>
      <c r="Q144" s="252"/>
      <c r="R144" s="252"/>
      <c r="S144" s="252"/>
      <c r="T144" s="252"/>
      <c r="U144" s="256"/>
      <c r="V144" s="257"/>
      <c r="W144" s="256"/>
      <c r="X144" s="257"/>
      <c r="Y144" s="257"/>
      <c r="Z144" s="257"/>
      <c r="AA144" s="256"/>
      <c r="AB144" s="256"/>
      <c r="AC144" s="256"/>
      <c r="AD144" s="256"/>
      <c r="AE144" s="256"/>
      <c r="AF144" s="256"/>
      <c r="AG144" s="256"/>
      <c r="AH144" s="258"/>
      <c r="AI144" s="259"/>
      <c r="AJ144" s="258"/>
      <c r="AK144" s="260"/>
      <c r="AL144" s="261"/>
      <c r="AM144" s="261"/>
      <c r="AN144" s="261"/>
      <c r="AO144" s="264"/>
    </row>
    <row r="145" spans="1:41" s="263" customFormat="1" ht="14.25">
      <c r="A145" s="126"/>
      <c r="B145" s="252"/>
      <c r="C145" s="252"/>
      <c r="D145" s="252"/>
      <c r="E145" s="252"/>
      <c r="F145" s="252"/>
      <c r="G145" s="252"/>
      <c r="H145" s="252"/>
      <c r="I145" s="252"/>
      <c r="J145" s="252"/>
      <c r="K145" s="253"/>
      <c r="L145" s="253"/>
      <c r="M145" s="252"/>
      <c r="N145" s="252"/>
      <c r="O145" s="252"/>
      <c r="P145" s="252"/>
      <c r="Q145" s="252"/>
      <c r="R145" s="252"/>
      <c r="S145" s="252"/>
      <c r="T145" s="252"/>
      <c r="U145" s="256"/>
      <c r="V145" s="257"/>
      <c r="W145" s="256"/>
      <c r="X145" s="257"/>
      <c r="Y145" s="257"/>
      <c r="Z145" s="257"/>
      <c r="AA145" s="256"/>
      <c r="AB145" s="256"/>
      <c r="AC145" s="256"/>
      <c r="AD145" s="256"/>
      <c r="AE145" s="256"/>
      <c r="AF145" s="256"/>
      <c r="AG145" s="256"/>
      <c r="AH145" s="258"/>
      <c r="AI145" s="259"/>
      <c r="AJ145" s="258"/>
      <c r="AK145" s="260"/>
      <c r="AL145" s="261"/>
      <c r="AM145" s="261"/>
      <c r="AN145" s="261"/>
      <c r="AO145" s="264"/>
    </row>
    <row r="146" spans="1:41" s="263" customFormat="1" ht="14.25">
      <c r="A146" s="126"/>
      <c r="B146" s="252"/>
      <c r="C146" s="252"/>
      <c r="D146" s="252"/>
      <c r="E146" s="252"/>
      <c r="F146" s="252"/>
      <c r="G146" s="252"/>
      <c r="H146" s="252"/>
      <c r="I146" s="252"/>
      <c r="J146" s="252"/>
      <c r="K146" s="253"/>
      <c r="L146" s="253"/>
      <c r="M146" s="252"/>
      <c r="N146" s="252"/>
      <c r="O146" s="252"/>
      <c r="P146" s="252"/>
      <c r="Q146" s="252"/>
      <c r="R146" s="252"/>
      <c r="S146" s="252"/>
      <c r="T146" s="252"/>
      <c r="U146" s="256"/>
      <c r="V146" s="257"/>
      <c r="W146" s="256"/>
      <c r="X146" s="257"/>
      <c r="Y146" s="257"/>
      <c r="Z146" s="257"/>
      <c r="AA146" s="256"/>
      <c r="AB146" s="256"/>
      <c r="AC146" s="256"/>
      <c r="AD146" s="256"/>
      <c r="AE146" s="256"/>
      <c r="AF146" s="256"/>
      <c r="AG146" s="256"/>
      <c r="AH146" s="258"/>
      <c r="AI146" s="259"/>
      <c r="AJ146" s="258"/>
      <c r="AK146" s="260"/>
      <c r="AL146" s="261"/>
      <c r="AM146" s="261"/>
      <c r="AN146" s="261"/>
      <c r="AO146" s="264"/>
    </row>
    <row r="147" spans="1:41" s="263" customFormat="1" ht="14.25">
      <c r="A147" s="126"/>
      <c r="B147" s="252"/>
      <c r="C147" s="252"/>
      <c r="D147" s="252"/>
      <c r="E147" s="252"/>
      <c r="F147" s="252"/>
      <c r="G147" s="252"/>
      <c r="H147" s="252"/>
      <c r="I147" s="252"/>
      <c r="J147" s="252"/>
      <c r="K147" s="253"/>
      <c r="L147" s="253"/>
      <c r="M147" s="252"/>
      <c r="N147" s="252"/>
      <c r="O147" s="252"/>
      <c r="P147" s="252"/>
      <c r="Q147" s="252"/>
      <c r="R147" s="252"/>
      <c r="S147" s="252"/>
      <c r="T147" s="252"/>
      <c r="U147" s="256"/>
      <c r="V147" s="257"/>
      <c r="W147" s="256"/>
      <c r="X147" s="257"/>
      <c r="Y147" s="257"/>
      <c r="Z147" s="257"/>
      <c r="AA147" s="256"/>
      <c r="AB147" s="256"/>
      <c r="AC147" s="256"/>
      <c r="AD147" s="256"/>
      <c r="AE147" s="256"/>
      <c r="AF147" s="256"/>
      <c r="AG147" s="256"/>
      <c r="AH147" s="258"/>
      <c r="AI147" s="259"/>
      <c r="AJ147" s="258"/>
      <c r="AK147" s="260"/>
      <c r="AL147" s="261"/>
      <c r="AM147" s="261"/>
      <c r="AN147" s="261"/>
      <c r="AO147" s="264"/>
    </row>
    <row r="148" spans="1:41" s="263" customFormat="1" ht="14.25">
      <c r="A148" s="126"/>
      <c r="B148" s="252"/>
      <c r="C148" s="252"/>
      <c r="D148" s="252"/>
      <c r="E148" s="252"/>
      <c r="F148" s="252"/>
      <c r="G148" s="252"/>
      <c r="H148" s="252"/>
      <c r="I148" s="252"/>
      <c r="J148" s="252"/>
      <c r="K148" s="253"/>
      <c r="L148" s="253"/>
      <c r="M148" s="252"/>
      <c r="N148" s="252"/>
      <c r="O148" s="252"/>
      <c r="P148" s="252"/>
      <c r="Q148" s="252"/>
      <c r="R148" s="252"/>
      <c r="S148" s="252"/>
      <c r="T148" s="252"/>
      <c r="U148" s="256"/>
      <c r="V148" s="257"/>
      <c r="W148" s="256"/>
      <c r="X148" s="257"/>
      <c r="Y148" s="257"/>
      <c r="Z148" s="257"/>
      <c r="AA148" s="256"/>
      <c r="AB148" s="256"/>
      <c r="AC148" s="256"/>
      <c r="AD148" s="256"/>
      <c r="AE148" s="256"/>
      <c r="AF148" s="256"/>
      <c r="AG148" s="256"/>
      <c r="AH148" s="258"/>
      <c r="AI148" s="259"/>
      <c r="AJ148" s="258"/>
      <c r="AK148" s="260"/>
      <c r="AL148" s="261"/>
      <c r="AM148" s="261"/>
      <c r="AN148" s="261"/>
      <c r="AO148" s="264"/>
    </row>
    <row r="149" spans="1:41" s="263" customFormat="1" ht="14.25">
      <c r="A149" s="126"/>
      <c r="B149" s="252"/>
      <c r="C149" s="252"/>
      <c r="D149" s="252"/>
      <c r="E149" s="252"/>
      <c r="F149" s="252"/>
      <c r="G149" s="252"/>
      <c r="H149" s="252"/>
      <c r="I149" s="252"/>
      <c r="J149" s="252"/>
      <c r="K149" s="253"/>
      <c r="L149" s="253"/>
      <c r="M149" s="252"/>
      <c r="N149" s="252"/>
      <c r="O149" s="252"/>
      <c r="P149" s="252"/>
      <c r="Q149" s="252"/>
      <c r="R149" s="252"/>
      <c r="S149" s="252"/>
      <c r="T149" s="252"/>
      <c r="U149" s="256"/>
      <c r="V149" s="257"/>
      <c r="W149" s="256"/>
      <c r="X149" s="257"/>
      <c r="Y149" s="257"/>
      <c r="Z149" s="257"/>
      <c r="AA149" s="256"/>
      <c r="AB149" s="256"/>
      <c r="AC149" s="256"/>
      <c r="AD149" s="256"/>
      <c r="AE149" s="256"/>
      <c r="AF149" s="256"/>
      <c r="AG149" s="256"/>
      <c r="AH149" s="258"/>
      <c r="AI149" s="259"/>
      <c r="AJ149" s="258"/>
      <c r="AK149" s="260"/>
      <c r="AL149" s="261"/>
      <c r="AM149" s="261"/>
      <c r="AN149" s="261"/>
      <c r="AO149" s="264"/>
    </row>
    <row r="150" spans="1:41" s="263" customFormat="1" ht="14.25">
      <c r="A150" s="126"/>
      <c r="B150" s="252"/>
      <c r="C150" s="252"/>
      <c r="D150" s="252"/>
      <c r="E150" s="252"/>
      <c r="F150" s="252"/>
      <c r="G150" s="252"/>
      <c r="H150" s="252"/>
      <c r="I150" s="252"/>
      <c r="J150" s="252"/>
      <c r="K150" s="253"/>
      <c r="L150" s="253"/>
      <c r="M150" s="252"/>
      <c r="N150" s="252"/>
      <c r="O150" s="252"/>
      <c r="P150" s="252"/>
      <c r="Q150" s="252"/>
      <c r="R150" s="252"/>
      <c r="S150" s="252"/>
      <c r="T150" s="252"/>
      <c r="U150" s="256"/>
      <c r="V150" s="257"/>
      <c r="W150" s="256"/>
      <c r="X150" s="257"/>
      <c r="Y150" s="257"/>
      <c r="Z150" s="257"/>
      <c r="AA150" s="256"/>
      <c r="AB150" s="256"/>
      <c r="AC150" s="256"/>
      <c r="AD150" s="256"/>
      <c r="AE150" s="256"/>
      <c r="AF150" s="256"/>
      <c r="AG150" s="256"/>
      <c r="AH150" s="258"/>
      <c r="AI150" s="259"/>
      <c r="AJ150" s="258"/>
      <c r="AK150" s="260"/>
      <c r="AL150" s="261"/>
      <c r="AM150" s="261"/>
      <c r="AN150" s="261"/>
      <c r="AO150" s="264"/>
    </row>
    <row r="151" spans="1:41" s="263" customFormat="1" ht="14.25">
      <c r="A151" s="126"/>
      <c r="B151" s="252"/>
      <c r="C151" s="252"/>
      <c r="D151" s="252"/>
      <c r="E151" s="252"/>
      <c r="F151" s="252"/>
      <c r="G151" s="252"/>
      <c r="H151" s="252"/>
      <c r="I151" s="252"/>
      <c r="J151" s="252"/>
      <c r="K151" s="253"/>
      <c r="L151" s="253"/>
      <c r="M151" s="252"/>
      <c r="N151" s="252"/>
      <c r="O151" s="252"/>
      <c r="P151" s="252"/>
      <c r="Q151" s="252"/>
      <c r="R151" s="252"/>
      <c r="S151" s="252"/>
      <c r="T151" s="252"/>
      <c r="U151" s="256"/>
      <c r="V151" s="257"/>
      <c r="W151" s="256"/>
      <c r="X151" s="257"/>
      <c r="Y151" s="257"/>
      <c r="Z151" s="257"/>
      <c r="AA151" s="256"/>
      <c r="AB151" s="256"/>
      <c r="AC151" s="256"/>
      <c r="AD151" s="256"/>
      <c r="AE151" s="256"/>
      <c r="AF151" s="256"/>
      <c r="AG151" s="256"/>
      <c r="AH151" s="258"/>
      <c r="AI151" s="259"/>
      <c r="AJ151" s="258"/>
      <c r="AK151" s="260"/>
      <c r="AL151" s="261"/>
      <c r="AM151" s="261"/>
      <c r="AN151" s="261"/>
      <c r="AO151" s="264"/>
    </row>
    <row r="152" spans="1:41" s="263" customFormat="1" ht="14.25">
      <c r="A152" s="126"/>
      <c r="B152" s="252"/>
      <c r="C152" s="252"/>
      <c r="D152" s="252"/>
      <c r="E152" s="252"/>
      <c r="F152" s="252"/>
      <c r="G152" s="252"/>
      <c r="H152" s="252"/>
      <c r="I152" s="252"/>
      <c r="J152" s="252"/>
      <c r="K152" s="253"/>
      <c r="L152" s="253"/>
      <c r="M152" s="252"/>
      <c r="N152" s="252"/>
      <c r="O152" s="252"/>
      <c r="P152" s="252"/>
      <c r="Q152" s="252"/>
      <c r="R152" s="252"/>
      <c r="S152" s="252"/>
      <c r="T152" s="252"/>
      <c r="U152" s="256"/>
      <c r="V152" s="257"/>
      <c r="W152" s="256"/>
      <c r="X152" s="257"/>
      <c r="Y152" s="257"/>
      <c r="Z152" s="257"/>
      <c r="AA152" s="256"/>
      <c r="AB152" s="256"/>
      <c r="AC152" s="256"/>
      <c r="AD152" s="256"/>
      <c r="AE152" s="256"/>
      <c r="AF152" s="256"/>
      <c r="AG152" s="256"/>
      <c r="AH152" s="258"/>
      <c r="AI152" s="259"/>
      <c r="AJ152" s="258"/>
      <c r="AK152" s="260"/>
      <c r="AL152" s="261"/>
      <c r="AM152" s="261"/>
      <c r="AN152" s="261"/>
      <c r="AO152" s="264"/>
    </row>
    <row r="153" spans="1:41" s="263" customFormat="1" ht="14.25">
      <c r="A153" s="126"/>
      <c r="B153" s="252"/>
      <c r="C153" s="252"/>
      <c r="D153" s="252"/>
      <c r="E153" s="252"/>
      <c r="F153" s="252"/>
      <c r="G153" s="252"/>
      <c r="H153" s="252"/>
      <c r="I153" s="252"/>
      <c r="J153" s="252"/>
      <c r="K153" s="253"/>
      <c r="L153" s="253"/>
      <c r="M153" s="252"/>
      <c r="N153" s="252"/>
      <c r="O153" s="252"/>
      <c r="P153" s="252"/>
      <c r="Q153" s="252"/>
      <c r="R153" s="252"/>
      <c r="S153" s="252"/>
      <c r="T153" s="252"/>
      <c r="U153" s="256"/>
      <c r="V153" s="257"/>
      <c r="W153" s="256"/>
      <c r="X153" s="257"/>
      <c r="Y153" s="257"/>
      <c r="Z153" s="257"/>
      <c r="AA153" s="256"/>
      <c r="AB153" s="256"/>
      <c r="AC153" s="256"/>
      <c r="AD153" s="256"/>
      <c r="AE153" s="256"/>
      <c r="AF153" s="256"/>
      <c r="AG153" s="256"/>
      <c r="AH153" s="258"/>
      <c r="AI153" s="259"/>
      <c r="AJ153" s="258"/>
      <c r="AK153" s="260"/>
      <c r="AL153" s="261"/>
      <c r="AM153" s="261"/>
      <c r="AN153" s="261"/>
      <c r="AO153" s="264"/>
    </row>
    <row r="154" spans="1:41" s="263" customFormat="1" ht="14.25">
      <c r="A154" s="126"/>
      <c r="B154" s="252"/>
      <c r="C154" s="252"/>
      <c r="D154" s="252"/>
      <c r="E154" s="252"/>
      <c r="F154" s="252"/>
      <c r="G154" s="252"/>
      <c r="H154" s="252"/>
      <c r="I154" s="252"/>
      <c r="J154" s="252"/>
      <c r="K154" s="253"/>
      <c r="L154" s="253"/>
      <c r="M154" s="252"/>
      <c r="N154" s="252"/>
      <c r="O154" s="252"/>
      <c r="P154" s="252"/>
      <c r="Q154" s="252"/>
      <c r="R154" s="252"/>
      <c r="S154" s="252"/>
      <c r="T154" s="252"/>
      <c r="U154" s="256"/>
      <c r="V154" s="257"/>
      <c r="W154" s="256"/>
      <c r="X154" s="257"/>
      <c r="Y154" s="257"/>
      <c r="Z154" s="257"/>
      <c r="AA154" s="256"/>
      <c r="AB154" s="256"/>
      <c r="AC154" s="256"/>
      <c r="AD154" s="256"/>
      <c r="AE154" s="256"/>
      <c r="AF154" s="256"/>
      <c r="AG154" s="256"/>
      <c r="AH154" s="258"/>
      <c r="AI154" s="259"/>
      <c r="AJ154" s="258"/>
      <c r="AK154" s="260"/>
      <c r="AL154" s="261"/>
      <c r="AM154" s="261"/>
      <c r="AN154" s="261"/>
      <c r="AO154" s="264"/>
    </row>
    <row r="155" spans="1:41" s="263" customFormat="1" ht="14.25">
      <c r="A155" s="126"/>
      <c r="B155" s="252"/>
      <c r="C155" s="252"/>
      <c r="D155" s="252"/>
      <c r="E155" s="252"/>
      <c r="F155" s="252"/>
      <c r="G155" s="252"/>
      <c r="H155" s="252"/>
      <c r="I155" s="252"/>
      <c r="J155" s="252"/>
      <c r="K155" s="253"/>
      <c r="L155" s="253"/>
      <c r="M155" s="252"/>
      <c r="N155" s="252"/>
      <c r="O155" s="252"/>
      <c r="P155" s="252"/>
      <c r="Q155" s="252"/>
      <c r="R155" s="252"/>
      <c r="S155" s="252"/>
      <c r="T155" s="252"/>
      <c r="U155" s="256"/>
      <c r="V155" s="257"/>
      <c r="W155" s="256"/>
      <c r="X155" s="257"/>
      <c r="Y155" s="257"/>
      <c r="Z155" s="257"/>
      <c r="AA155" s="256"/>
      <c r="AB155" s="256"/>
      <c r="AC155" s="256"/>
      <c r="AD155" s="256"/>
      <c r="AE155" s="256"/>
      <c r="AF155" s="256"/>
      <c r="AG155" s="256"/>
      <c r="AH155" s="258"/>
      <c r="AI155" s="259"/>
      <c r="AJ155" s="258"/>
      <c r="AK155" s="260"/>
      <c r="AL155" s="261"/>
      <c r="AM155" s="261"/>
      <c r="AN155" s="261"/>
      <c r="AO155" s="264"/>
    </row>
    <row r="156" spans="1:41" s="263" customFormat="1" ht="14.25">
      <c r="A156" s="126"/>
      <c r="B156" s="252"/>
      <c r="C156" s="252"/>
      <c r="D156" s="252"/>
      <c r="E156" s="252"/>
      <c r="F156" s="252"/>
      <c r="G156" s="252"/>
      <c r="H156" s="252"/>
      <c r="I156" s="252"/>
      <c r="J156" s="252"/>
      <c r="K156" s="253"/>
      <c r="L156" s="253"/>
      <c r="M156" s="252"/>
      <c r="N156" s="252"/>
      <c r="O156" s="252"/>
      <c r="P156" s="252"/>
      <c r="Q156" s="252"/>
      <c r="R156" s="252"/>
      <c r="S156" s="252"/>
      <c r="T156" s="252"/>
      <c r="U156" s="256"/>
      <c r="V156" s="257"/>
      <c r="W156" s="256"/>
      <c r="X156" s="257"/>
      <c r="Y156" s="257"/>
      <c r="Z156" s="257"/>
      <c r="AA156" s="256"/>
      <c r="AB156" s="256"/>
      <c r="AC156" s="256"/>
      <c r="AD156" s="256"/>
      <c r="AE156" s="256"/>
      <c r="AF156" s="256"/>
      <c r="AG156" s="256"/>
      <c r="AH156" s="258"/>
      <c r="AI156" s="259"/>
      <c r="AJ156" s="258"/>
      <c r="AK156" s="260"/>
      <c r="AL156" s="261"/>
      <c r="AM156" s="261"/>
      <c r="AN156" s="261"/>
      <c r="AO156" s="264"/>
    </row>
    <row r="157" spans="1:41" s="263" customFormat="1" ht="14.25">
      <c r="A157" s="126"/>
      <c r="B157" s="252"/>
      <c r="C157" s="252"/>
      <c r="D157" s="252"/>
      <c r="E157" s="252"/>
      <c r="F157" s="252"/>
      <c r="G157" s="252"/>
      <c r="H157" s="252"/>
      <c r="I157" s="252"/>
      <c r="J157" s="252"/>
      <c r="K157" s="253"/>
      <c r="L157" s="253"/>
      <c r="M157" s="252"/>
      <c r="N157" s="252"/>
      <c r="O157" s="252"/>
      <c r="P157" s="252"/>
      <c r="Q157" s="252"/>
      <c r="R157" s="252"/>
      <c r="S157" s="252"/>
      <c r="T157" s="252"/>
      <c r="U157" s="256"/>
      <c r="V157" s="257"/>
      <c r="W157" s="256"/>
      <c r="X157" s="257"/>
      <c r="Y157" s="257"/>
      <c r="Z157" s="257"/>
      <c r="AA157" s="256"/>
      <c r="AB157" s="256"/>
      <c r="AC157" s="256"/>
      <c r="AD157" s="256"/>
      <c r="AE157" s="256"/>
      <c r="AF157" s="256"/>
      <c r="AG157" s="256"/>
      <c r="AH157" s="258"/>
      <c r="AI157" s="259"/>
      <c r="AJ157" s="258"/>
      <c r="AK157" s="260"/>
      <c r="AL157" s="261"/>
      <c r="AM157" s="261"/>
      <c r="AN157" s="261"/>
      <c r="AO157" s="264"/>
    </row>
    <row r="158" spans="1:41" s="263" customFormat="1" ht="14.25">
      <c r="A158" s="126"/>
      <c r="B158" s="252"/>
      <c r="C158" s="252"/>
      <c r="D158" s="252"/>
      <c r="E158" s="252"/>
      <c r="F158" s="252"/>
      <c r="G158" s="252"/>
      <c r="H158" s="252"/>
      <c r="I158" s="252"/>
      <c r="J158" s="252"/>
      <c r="K158" s="253"/>
      <c r="L158" s="253"/>
      <c r="M158" s="252"/>
      <c r="N158" s="252"/>
      <c r="O158" s="252"/>
      <c r="P158" s="252"/>
      <c r="Q158" s="252"/>
      <c r="R158" s="252"/>
      <c r="S158" s="252"/>
      <c r="T158" s="252"/>
      <c r="U158" s="256"/>
      <c r="V158" s="257"/>
      <c r="W158" s="256"/>
      <c r="X158" s="257"/>
      <c r="Y158" s="257"/>
      <c r="Z158" s="257"/>
      <c r="AA158" s="256"/>
      <c r="AB158" s="256"/>
      <c r="AC158" s="256"/>
      <c r="AD158" s="256"/>
      <c r="AE158" s="256"/>
      <c r="AF158" s="256"/>
      <c r="AG158" s="256"/>
      <c r="AH158" s="258"/>
      <c r="AI158" s="259"/>
      <c r="AJ158" s="258"/>
      <c r="AK158" s="260"/>
      <c r="AL158" s="261"/>
      <c r="AM158" s="261"/>
      <c r="AN158" s="261"/>
      <c r="AO158" s="264"/>
    </row>
    <row r="159" spans="1:41" s="263" customFormat="1" ht="14.25">
      <c r="A159" s="126"/>
      <c r="B159" s="252"/>
      <c r="C159" s="252"/>
      <c r="D159" s="252"/>
      <c r="E159" s="252"/>
      <c r="F159" s="252"/>
      <c r="G159" s="252"/>
      <c r="H159" s="252"/>
      <c r="I159" s="252"/>
      <c r="J159" s="252"/>
      <c r="K159" s="253"/>
      <c r="L159" s="253"/>
      <c r="M159" s="252"/>
      <c r="N159" s="252"/>
      <c r="O159" s="252"/>
      <c r="P159" s="252"/>
      <c r="Q159" s="252"/>
      <c r="R159" s="252"/>
      <c r="S159" s="252"/>
      <c r="T159" s="252"/>
      <c r="U159" s="256"/>
      <c r="V159" s="257"/>
      <c r="W159" s="256"/>
      <c r="X159" s="257"/>
      <c r="Y159" s="257"/>
      <c r="Z159" s="257"/>
      <c r="AA159" s="256"/>
      <c r="AB159" s="256"/>
      <c r="AC159" s="256"/>
      <c r="AD159" s="256"/>
      <c r="AE159" s="256"/>
      <c r="AF159" s="256"/>
      <c r="AG159" s="256"/>
      <c r="AH159" s="258"/>
      <c r="AI159" s="259"/>
      <c r="AJ159" s="258"/>
      <c r="AK159" s="260"/>
      <c r="AL159" s="261"/>
      <c r="AM159" s="261"/>
      <c r="AN159" s="261"/>
      <c r="AO159" s="264"/>
    </row>
    <row r="160" spans="1:41" s="263" customFormat="1" ht="14.25">
      <c r="A160" s="126"/>
      <c r="B160" s="252"/>
      <c r="C160" s="252"/>
      <c r="D160" s="252"/>
      <c r="E160" s="252"/>
      <c r="F160" s="252"/>
      <c r="G160" s="252"/>
      <c r="H160" s="252"/>
      <c r="I160" s="252"/>
      <c r="J160" s="252"/>
      <c r="K160" s="253"/>
      <c r="L160" s="253"/>
      <c r="M160" s="252"/>
      <c r="N160" s="252"/>
      <c r="O160" s="252"/>
      <c r="P160" s="252"/>
      <c r="Q160" s="252"/>
      <c r="R160" s="252"/>
      <c r="S160" s="252"/>
      <c r="T160" s="252"/>
      <c r="U160" s="256"/>
      <c r="V160" s="257"/>
      <c r="W160" s="256"/>
      <c r="X160" s="257"/>
      <c r="Y160" s="257"/>
      <c r="Z160" s="257"/>
      <c r="AA160" s="256"/>
      <c r="AB160" s="256"/>
      <c r="AC160" s="256"/>
      <c r="AD160" s="256"/>
      <c r="AE160" s="256"/>
      <c r="AF160" s="256"/>
      <c r="AG160" s="256"/>
      <c r="AH160" s="258"/>
      <c r="AI160" s="259"/>
      <c r="AJ160" s="258"/>
      <c r="AK160" s="260"/>
      <c r="AL160" s="261"/>
      <c r="AM160" s="261"/>
      <c r="AN160" s="261"/>
      <c r="AO160" s="264"/>
    </row>
    <row r="161" spans="1:41" s="263" customFormat="1" ht="14.25">
      <c r="A161" s="126"/>
      <c r="B161" s="252"/>
      <c r="C161" s="252"/>
      <c r="D161" s="252"/>
      <c r="E161" s="252"/>
      <c r="F161" s="252"/>
      <c r="G161" s="252"/>
      <c r="H161" s="252"/>
      <c r="I161" s="252"/>
      <c r="J161" s="252"/>
      <c r="K161" s="253"/>
      <c r="L161" s="253"/>
      <c r="M161" s="252"/>
      <c r="N161" s="252"/>
      <c r="O161" s="252"/>
      <c r="P161" s="252"/>
      <c r="Q161" s="252"/>
      <c r="R161" s="252"/>
      <c r="S161" s="252"/>
      <c r="T161" s="252"/>
      <c r="U161" s="256"/>
      <c r="V161" s="257"/>
      <c r="W161" s="256"/>
      <c r="X161" s="257"/>
      <c r="Y161" s="257"/>
      <c r="Z161" s="257"/>
      <c r="AA161" s="256"/>
      <c r="AB161" s="256"/>
      <c r="AC161" s="256"/>
      <c r="AD161" s="256"/>
      <c r="AE161" s="256"/>
      <c r="AF161" s="256"/>
      <c r="AG161" s="256"/>
      <c r="AH161" s="258"/>
      <c r="AI161" s="259"/>
      <c r="AJ161" s="258"/>
      <c r="AK161" s="260"/>
      <c r="AL161" s="261"/>
      <c r="AM161" s="261"/>
      <c r="AN161" s="261"/>
      <c r="AO161" s="264"/>
    </row>
    <row r="162" spans="1:41" s="263" customFormat="1" ht="14.25">
      <c r="A162" s="126"/>
      <c r="B162" s="252"/>
      <c r="C162" s="252"/>
      <c r="D162" s="252"/>
      <c r="E162" s="252"/>
      <c r="F162" s="252"/>
      <c r="G162" s="252"/>
      <c r="H162" s="252"/>
      <c r="I162" s="252"/>
      <c r="J162" s="252"/>
      <c r="K162" s="253"/>
      <c r="L162" s="253"/>
      <c r="M162" s="252"/>
      <c r="N162" s="252"/>
      <c r="O162" s="252"/>
      <c r="P162" s="252"/>
      <c r="Q162" s="252"/>
      <c r="R162" s="252"/>
      <c r="S162" s="252"/>
      <c r="T162" s="252"/>
      <c r="U162" s="256"/>
      <c r="V162" s="257"/>
      <c r="W162" s="256"/>
      <c r="X162" s="257"/>
      <c r="Y162" s="257"/>
      <c r="Z162" s="257"/>
      <c r="AA162" s="256"/>
      <c r="AB162" s="256"/>
      <c r="AC162" s="256"/>
      <c r="AD162" s="256"/>
      <c r="AE162" s="256"/>
      <c r="AF162" s="256"/>
      <c r="AG162" s="256"/>
      <c r="AH162" s="258"/>
      <c r="AI162" s="259"/>
      <c r="AJ162" s="258"/>
      <c r="AK162" s="260"/>
      <c r="AL162" s="261"/>
      <c r="AM162" s="261"/>
      <c r="AN162" s="261"/>
      <c r="AO162" s="264"/>
    </row>
    <row r="163" spans="1:41" s="263" customFormat="1" ht="14.25">
      <c r="A163" s="126"/>
      <c r="B163" s="252"/>
      <c r="C163" s="252"/>
      <c r="D163" s="252"/>
      <c r="E163" s="252"/>
      <c r="F163" s="252"/>
      <c r="G163" s="252"/>
      <c r="H163" s="252"/>
      <c r="I163" s="252"/>
      <c r="J163" s="252"/>
      <c r="K163" s="253"/>
      <c r="L163" s="253"/>
      <c r="M163" s="252"/>
      <c r="N163" s="252"/>
      <c r="O163" s="252"/>
      <c r="P163" s="252"/>
      <c r="Q163" s="252"/>
      <c r="R163" s="252"/>
      <c r="S163" s="252"/>
      <c r="T163" s="252"/>
      <c r="U163" s="256"/>
      <c r="V163" s="257"/>
      <c r="W163" s="256"/>
      <c r="X163" s="257"/>
      <c r="Y163" s="257"/>
      <c r="Z163" s="257"/>
      <c r="AA163" s="256"/>
      <c r="AB163" s="256"/>
      <c r="AC163" s="256"/>
      <c r="AD163" s="256"/>
      <c r="AE163" s="256"/>
      <c r="AF163" s="256"/>
      <c r="AG163" s="256"/>
      <c r="AH163" s="258"/>
      <c r="AI163" s="259"/>
      <c r="AJ163" s="258"/>
      <c r="AK163" s="260"/>
      <c r="AL163" s="261"/>
      <c r="AM163" s="261"/>
      <c r="AN163" s="261"/>
      <c r="AO163" s="264"/>
    </row>
    <row r="164" spans="1:41" s="263" customFormat="1" ht="14.25">
      <c r="A164" s="126"/>
      <c r="B164" s="252"/>
      <c r="C164" s="252"/>
      <c r="D164" s="252"/>
      <c r="E164" s="252"/>
      <c r="F164" s="252"/>
      <c r="G164" s="252"/>
      <c r="H164" s="252"/>
      <c r="I164" s="252"/>
      <c r="J164" s="252"/>
      <c r="K164" s="253"/>
      <c r="L164" s="253"/>
      <c r="M164" s="252"/>
      <c r="N164" s="252"/>
      <c r="O164" s="252"/>
      <c r="P164" s="252"/>
      <c r="Q164" s="252"/>
      <c r="R164" s="252"/>
      <c r="S164" s="252"/>
      <c r="T164" s="252"/>
      <c r="U164" s="256"/>
      <c r="V164" s="257"/>
      <c r="W164" s="256"/>
      <c r="X164" s="257"/>
      <c r="Y164" s="257"/>
      <c r="Z164" s="257"/>
      <c r="AA164" s="256"/>
      <c r="AB164" s="256"/>
      <c r="AC164" s="256"/>
      <c r="AD164" s="256"/>
      <c r="AE164" s="256"/>
      <c r="AF164" s="256"/>
      <c r="AG164" s="256"/>
      <c r="AH164" s="258"/>
      <c r="AI164" s="259"/>
      <c r="AJ164" s="258"/>
      <c r="AK164" s="260"/>
      <c r="AL164" s="261"/>
      <c r="AM164" s="261"/>
      <c r="AN164" s="261"/>
      <c r="AO164" s="264"/>
    </row>
    <row r="165" spans="1:41" s="263" customFormat="1" ht="14.25">
      <c r="A165" s="126"/>
      <c r="B165" s="252"/>
      <c r="C165" s="252"/>
      <c r="D165" s="252"/>
      <c r="E165" s="252"/>
      <c r="F165" s="252"/>
      <c r="G165" s="252"/>
      <c r="H165" s="252"/>
      <c r="I165" s="252"/>
      <c r="J165" s="252"/>
      <c r="K165" s="253"/>
      <c r="L165" s="253"/>
      <c r="M165" s="252"/>
      <c r="N165" s="252"/>
      <c r="O165" s="252"/>
      <c r="P165" s="252"/>
      <c r="Q165" s="252"/>
      <c r="R165" s="252"/>
      <c r="S165" s="252"/>
      <c r="T165" s="252"/>
      <c r="U165" s="256"/>
      <c r="V165" s="257"/>
      <c r="W165" s="256"/>
      <c r="X165" s="257"/>
      <c r="Y165" s="257"/>
      <c r="Z165" s="257"/>
      <c r="AA165" s="256"/>
      <c r="AB165" s="256"/>
      <c r="AC165" s="256"/>
      <c r="AD165" s="256"/>
      <c r="AE165" s="256"/>
      <c r="AF165" s="256"/>
      <c r="AG165" s="256"/>
      <c r="AH165" s="258"/>
      <c r="AI165" s="259"/>
      <c r="AJ165" s="258"/>
      <c r="AK165" s="260"/>
      <c r="AL165" s="261"/>
      <c r="AM165" s="261"/>
      <c r="AN165" s="261"/>
      <c r="AO165" s="264"/>
    </row>
    <row r="166" spans="1:41" s="263" customFormat="1" ht="14.25">
      <c r="A166" s="126"/>
      <c r="B166" s="252"/>
      <c r="C166" s="252"/>
      <c r="D166" s="252"/>
      <c r="E166" s="252"/>
      <c r="F166" s="252"/>
      <c r="G166" s="252"/>
      <c r="H166" s="252"/>
      <c r="I166" s="252"/>
      <c r="J166" s="252"/>
      <c r="K166" s="253"/>
      <c r="L166" s="253"/>
      <c r="M166" s="252"/>
      <c r="N166" s="252"/>
      <c r="O166" s="252"/>
      <c r="P166" s="252"/>
      <c r="Q166" s="252"/>
      <c r="R166" s="252"/>
      <c r="S166" s="252"/>
      <c r="T166" s="252"/>
      <c r="U166" s="256"/>
      <c r="V166" s="257"/>
      <c r="W166" s="256"/>
      <c r="X166" s="257"/>
      <c r="Y166" s="257"/>
      <c r="Z166" s="257"/>
      <c r="AA166" s="256"/>
      <c r="AB166" s="256"/>
      <c r="AC166" s="256"/>
      <c r="AD166" s="256"/>
      <c r="AE166" s="256"/>
      <c r="AF166" s="256"/>
      <c r="AG166" s="256"/>
      <c r="AH166" s="258"/>
      <c r="AI166" s="259"/>
      <c r="AJ166" s="258"/>
      <c r="AK166" s="260"/>
      <c r="AL166" s="261"/>
      <c r="AM166" s="261"/>
      <c r="AN166" s="261"/>
      <c r="AO166" s="264"/>
    </row>
    <row r="167" spans="1:41" s="263" customFormat="1" ht="14.25">
      <c r="A167" s="126"/>
      <c r="B167" s="252"/>
      <c r="C167" s="252"/>
      <c r="D167" s="252"/>
      <c r="E167" s="252"/>
      <c r="F167" s="252"/>
      <c r="G167" s="252"/>
      <c r="H167" s="252"/>
      <c r="I167" s="252"/>
      <c r="J167" s="252"/>
      <c r="K167" s="253"/>
      <c r="L167" s="253"/>
      <c r="M167" s="252"/>
      <c r="N167" s="252"/>
      <c r="O167" s="252"/>
      <c r="P167" s="252"/>
      <c r="Q167" s="252"/>
      <c r="R167" s="252"/>
      <c r="S167" s="252"/>
      <c r="T167" s="252"/>
      <c r="U167" s="256"/>
      <c r="V167" s="257"/>
      <c r="W167" s="256"/>
      <c r="X167" s="257"/>
      <c r="Y167" s="257"/>
      <c r="Z167" s="257"/>
      <c r="AA167" s="256"/>
      <c r="AB167" s="256"/>
      <c r="AC167" s="256"/>
      <c r="AD167" s="256"/>
      <c r="AE167" s="256"/>
      <c r="AF167" s="256"/>
      <c r="AG167" s="256"/>
      <c r="AH167" s="258"/>
      <c r="AI167" s="259"/>
      <c r="AJ167" s="258"/>
      <c r="AK167" s="260"/>
      <c r="AL167" s="261"/>
      <c r="AM167" s="261"/>
      <c r="AN167" s="261"/>
      <c r="AO167" s="264"/>
    </row>
    <row r="168" spans="1:41" s="263" customFormat="1" ht="14.25">
      <c r="A168" s="126"/>
      <c r="B168" s="252"/>
      <c r="C168" s="252"/>
      <c r="D168" s="252"/>
      <c r="E168" s="252"/>
      <c r="F168" s="252"/>
      <c r="G168" s="252"/>
      <c r="H168" s="252"/>
      <c r="I168" s="252"/>
      <c r="J168" s="252"/>
      <c r="K168" s="253"/>
      <c r="L168" s="253"/>
      <c r="M168" s="252"/>
      <c r="N168" s="252"/>
      <c r="O168" s="252"/>
      <c r="P168" s="252"/>
      <c r="Q168" s="252"/>
      <c r="R168" s="252"/>
      <c r="S168" s="252"/>
      <c r="T168" s="252"/>
      <c r="U168" s="256"/>
      <c r="V168" s="257"/>
      <c r="W168" s="256"/>
      <c r="X168" s="257"/>
      <c r="Y168" s="257"/>
      <c r="Z168" s="257"/>
      <c r="AA168" s="256"/>
      <c r="AB168" s="256"/>
      <c r="AC168" s="256"/>
      <c r="AD168" s="256"/>
      <c r="AE168" s="256"/>
      <c r="AF168" s="256"/>
      <c r="AG168" s="256"/>
      <c r="AH168" s="258"/>
      <c r="AI168" s="259"/>
      <c r="AJ168" s="258"/>
      <c r="AK168" s="260"/>
      <c r="AL168" s="261"/>
      <c r="AM168" s="261"/>
      <c r="AN168" s="261"/>
      <c r="AO168" s="264"/>
    </row>
    <row r="169" spans="1:41" s="263" customFormat="1" ht="14.25">
      <c r="A169" s="126"/>
      <c r="B169" s="252"/>
      <c r="C169" s="252"/>
      <c r="D169" s="252"/>
      <c r="E169" s="252"/>
      <c r="F169" s="252"/>
      <c r="G169" s="252"/>
      <c r="H169" s="252"/>
      <c r="I169" s="252"/>
      <c r="J169" s="252"/>
      <c r="K169" s="253"/>
      <c r="L169" s="253"/>
      <c r="M169" s="252"/>
      <c r="N169" s="252"/>
      <c r="O169" s="252"/>
      <c r="P169" s="252"/>
      <c r="Q169" s="252"/>
      <c r="R169" s="252"/>
      <c r="S169" s="252"/>
      <c r="T169" s="252"/>
      <c r="U169" s="256"/>
      <c r="V169" s="257"/>
      <c r="W169" s="256"/>
      <c r="X169" s="257"/>
      <c r="Y169" s="257"/>
      <c r="Z169" s="257"/>
      <c r="AA169" s="256"/>
      <c r="AB169" s="256"/>
      <c r="AC169" s="256"/>
      <c r="AD169" s="256"/>
      <c r="AE169" s="256"/>
      <c r="AF169" s="256"/>
      <c r="AG169" s="256"/>
      <c r="AH169" s="258"/>
      <c r="AI169" s="259"/>
      <c r="AJ169" s="258"/>
      <c r="AK169" s="260"/>
      <c r="AL169" s="261"/>
      <c r="AM169" s="261"/>
      <c r="AN169" s="261"/>
      <c r="AO169" s="264"/>
    </row>
    <row r="170" spans="1:41" s="263" customFormat="1" ht="14.25">
      <c r="A170" s="126"/>
      <c r="B170" s="252"/>
      <c r="C170" s="252"/>
      <c r="D170" s="252"/>
      <c r="E170" s="252"/>
      <c r="F170" s="252"/>
      <c r="G170" s="252"/>
      <c r="H170" s="252"/>
      <c r="I170" s="252"/>
      <c r="J170" s="252"/>
      <c r="K170" s="253"/>
      <c r="L170" s="253"/>
      <c r="M170" s="252"/>
      <c r="N170" s="252"/>
      <c r="O170" s="252"/>
      <c r="P170" s="252"/>
      <c r="Q170" s="252"/>
      <c r="R170" s="252"/>
      <c r="S170" s="252"/>
      <c r="T170" s="252"/>
      <c r="U170" s="256"/>
      <c r="V170" s="257"/>
      <c r="W170" s="256"/>
      <c r="X170" s="257"/>
      <c r="Y170" s="257"/>
      <c r="Z170" s="257"/>
      <c r="AA170" s="256"/>
      <c r="AB170" s="256"/>
      <c r="AC170" s="256"/>
      <c r="AD170" s="256"/>
      <c r="AE170" s="256"/>
      <c r="AF170" s="256"/>
      <c r="AG170" s="256"/>
      <c r="AH170" s="258"/>
      <c r="AI170" s="259"/>
      <c r="AJ170" s="258"/>
      <c r="AK170" s="260"/>
      <c r="AL170" s="261"/>
      <c r="AM170" s="261"/>
      <c r="AN170" s="261"/>
      <c r="AO170" s="264"/>
    </row>
    <row r="171" spans="1:41" s="263" customFormat="1" ht="14.25">
      <c r="A171" s="126"/>
      <c r="B171" s="252"/>
      <c r="C171" s="252"/>
      <c r="D171" s="252"/>
      <c r="E171" s="252"/>
      <c r="F171" s="252"/>
      <c r="G171" s="252"/>
      <c r="H171" s="252"/>
      <c r="I171" s="252"/>
      <c r="J171" s="252"/>
      <c r="K171" s="253"/>
      <c r="L171" s="253"/>
      <c r="M171" s="252"/>
      <c r="N171" s="252"/>
      <c r="O171" s="252"/>
      <c r="P171" s="252"/>
      <c r="Q171" s="252"/>
      <c r="R171" s="252"/>
      <c r="S171" s="252"/>
      <c r="T171" s="252"/>
      <c r="U171" s="256"/>
      <c r="V171" s="257"/>
      <c r="W171" s="256"/>
      <c r="X171" s="257"/>
      <c r="Y171" s="257"/>
      <c r="Z171" s="257"/>
      <c r="AA171" s="256"/>
      <c r="AB171" s="256"/>
      <c r="AC171" s="256"/>
      <c r="AD171" s="256"/>
      <c r="AE171" s="256"/>
      <c r="AF171" s="256"/>
      <c r="AG171" s="256"/>
      <c r="AH171" s="258"/>
      <c r="AI171" s="259"/>
      <c r="AJ171" s="258"/>
      <c r="AK171" s="260"/>
      <c r="AL171" s="261"/>
      <c r="AM171" s="261"/>
      <c r="AN171" s="261"/>
      <c r="AO171" s="264"/>
    </row>
    <row r="172" spans="1:41" s="263" customFormat="1" ht="14.25">
      <c r="A172" s="126"/>
      <c r="B172" s="252"/>
      <c r="C172" s="252"/>
      <c r="D172" s="252"/>
      <c r="E172" s="252"/>
      <c r="F172" s="252"/>
      <c r="G172" s="252"/>
      <c r="H172" s="252"/>
      <c r="I172" s="252"/>
      <c r="J172" s="252"/>
      <c r="K172" s="253"/>
      <c r="L172" s="253"/>
      <c r="M172" s="252"/>
      <c r="N172" s="252"/>
      <c r="O172" s="252"/>
      <c r="P172" s="252"/>
      <c r="Q172" s="252"/>
      <c r="R172" s="252"/>
      <c r="S172" s="252"/>
      <c r="T172" s="252"/>
      <c r="U172" s="256"/>
      <c r="V172" s="257"/>
      <c r="W172" s="256"/>
      <c r="X172" s="257"/>
      <c r="Y172" s="257"/>
      <c r="Z172" s="257"/>
      <c r="AA172" s="256"/>
      <c r="AB172" s="256"/>
      <c r="AC172" s="256"/>
      <c r="AD172" s="256"/>
      <c r="AE172" s="256"/>
      <c r="AF172" s="256"/>
      <c r="AG172" s="256"/>
      <c r="AH172" s="258"/>
      <c r="AI172" s="259"/>
      <c r="AJ172" s="258"/>
      <c r="AK172" s="260"/>
      <c r="AL172" s="261"/>
      <c r="AM172" s="261"/>
      <c r="AN172" s="261"/>
      <c r="AO172" s="264"/>
    </row>
    <row r="173" spans="1:41" s="263" customFormat="1" ht="14.25">
      <c r="A173" s="126"/>
      <c r="B173" s="252"/>
      <c r="C173" s="252"/>
      <c r="D173" s="252"/>
      <c r="E173" s="252"/>
      <c r="F173" s="252"/>
      <c r="G173" s="252"/>
      <c r="H173" s="252"/>
      <c r="I173" s="252"/>
      <c r="J173" s="252"/>
      <c r="K173" s="253"/>
      <c r="L173" s="253"/>
      <c r="M173" s="252"/>
      <c r="N173" s="252"/>
      <c r="O173" s="252"/>
      <c r="P173" s="252"/>
      <c r="Q173" s="252"/>
      <c r="R173" s="252"/>
      <c r="S173" s="252"/>
      <c r="T173" s="252"/>
      <c r="U173" s="256"/>
      <c r="V173" s="257"/>
      <c r="W173" s="256"/>
      <c r="X173" s="257"/>
      <c r="Y173" s="257"/>
      <c r="Z173" s="257"/>
      <c r="AA173" s="256"/>
      <c r="AB173" s="256"/>
      <c r="AC173" s="256"/>
      <c r="AD173" s="256"/>
      <c r="AE173" s="256"/>
      <c r="AF173" s="256"/>
      <c r="AG173" s="256"/>
      <c r="AH173" s="258"/>
      <c r="AI173" s="259"/>
      <c r="AJ173" s="258"/>
      <c r="AK173" s="260"/>
      <c r="AL173" s="261"/>
      <c r="AM173" s="261"/>
      <c r="AN173" s="261"/>
      <c r="AO173" s="264"/>
    </row>
    <row r="174" spans="1:41" s="263" customFormat="1" ht="14.25">
      <c r="A174" s="126"/>
      <c r="B174" s="252"/>
      <c r="C174" s="252"/>
      <c r="D174" s="252"/>
      <c r="E174" s="252"/>
      <c r="F174" s="252"/>
      <c r="G174" s="252"/>
      <c r="H174" s="252"/>
      <c r="I174" s="252"/>
      <c r="J174" s="252"/>
      <c r="K174" s="253"/>
      <c r="L174" s="253"/>
      <c r="M174" s="252"/>
      <c r="N174" s="252"/>
      <c r="O174" s="252"/>
      <c r="P174" s="252"/>
      <c r="Q174" s="252"/>
      <c r="R174" s="252"/>
      <c r="S174" s="252"/>
      <c r="T174" s="252"/>
      <c r="U174" s="256"/>
      <c r="V174" s="257"/>
      <c r="W174" s="256"/>
      <c r="X174" s="257"/>
      <c r="Y174" s="257"/>
      <c r="Z174" s="257"/>
      <c r="AA174" s="256"/>
      <c r="AB174" s="256"/>
      <c r="AC174" s="256"/>
      <c r="AD174" s="256"/>
      <c r="AE174" s="256"/>
      <c r="AF174" s="256"/>
      <c r="AG174" s="256"/>
      <c r="AH174" s="258"/>
      <c r="AI174" s="259"/>
      <c r="AJ174" s="258"/>
      <c r="AK174" s="260"/>
      <c r="AL174" s="261"/>
      <c r="AM174" s="261"/>
      <c r="AN174" s="261"/>
      <c r="AO174" s="264"/>
    </row>
    <row r="175" spans="1:41" s="263" customFormat="1" ht="14.25">
      <c r="A175" s="126"/>
      <c r="B175" s="252"/>
      <c r="C175" s="252"/>
      <c r="D175" s="252"/>
      <c r="E175" s="252"/>
      <c r="F175" s="252"/>
      <c r="G175" s="252"/>
      <c r="H175" s="252"/>
      <c r="I175" s="252"/>
      <c r="J175" s="252"/>
      <c r="K175" s="253"/>
      <c r="L175" s="253"/>
      <c r="M175" s="252"/>
      <c r="N175" s="252"/>
      <c r="O175" s="252"/>
      <c r="P175" s="252"/>
      <c r="Q175" s="252"/>
      <c r="R175" s="252"/>
      <c r="S175" s="252"/>
      <c r="T175" s="252"/>
      <c r="U175" s="256"/>
      <c r="V175" s="257"/>
      <c r="W175" s="256"/>
      <c r="X175" s="257"/>
      <c r="Y175" s="257"/>
      <c r="Z175" s="257"/>
      <c r="AA175" s="256"/>
      <c r="AB175" s="256"/>
      <c r="AC175" s="256"/>
      <c r="AD175" s="256"/>
      <c r="AE175" s="256"/>
      <c r="AF175" s="256"/>
      <c r="AG175" s="256"/>
      <c r="AH175" s="258"/>
      <c r="AI175" s="259"/>
      <c r="AJ175" s="258"/>
      <c r="AK175" s="260"/>
      <c r="AL175" s="261"/>
      <c r="AM175" s="261"/>
      <c r="AN175" s="261"/>
      <c r="AO175" s="264"/>
    </row>
    <row r="176" spans="1:41" s="263" customFormat="1" ht="14.25">
      <c r="A176" s="126"/>
      <c r="B176" s="252"/>
      <c r="C176" s="252"/>
      <c r="D176" s="252"/>
      <c r="E176" s="252"/>
      <c r="F176" s="252"/>
      <c r="G176" s="252"/>
      <c r="H176" s="252"/>
      <c r="I176" s="252"/>
      <c r="J176" s="252"/>
      <c r="K176" s="253"/>
      <c r="L176" s="253"/>
      <c r="M176" s="252"/>
      <c r="N176" s="252"/>
      <c r="O176" s="252"/>
      <c r="P176" s="252"/>
      <c r="Q176" s="252"/>
      <c r="R176" s="252"/>
      <c r="S176" s="252"/>
      <c r="T176" s="252"/>
      <c r="U176" s="256"/>
      <c r="V176" s="257"/>
      <c r="W176" s="256"/>
      <c r="X176" s="257"/>
      <c r="Y176" s="257"/>
      <c r="Z176" s="257"/>
      <c r="AA176" s="256"/>
      <c r="AB176" s="256"/>
      <c r="AC176" s="256"/>
      <c r="AD176" s="256"/>
      <c r="AE176" s="256"/>
      <c r="AF176" s="256"/>
      <c r="AG176" s="256"/>
      <c r="AH176" s="258"/>
      <c r="AI176" s="259"/>
      <c r="AJ176" s="258"/>
      <c r="AK176" s="260"/>
      <c r="AL176" s="261"/>
      <c r="AM176" s="261"/>
      <c r="AN176" s="261"/>
      <c r="AO176" s="264"/>
    </row>
    <row r="177" spans="1:41" s="263" customFormat="1" ht="14.25">
      <c r="A177" s="126"/>
      <c r="B177" s="252"/>
      <c r="C177" s="252"/>
      <c r="D177" s="252"/>
      <c r="E177" s="252"/>
      <c r="F177" s="252"/>
      <c r="G177" s="252"/>
      <c r="H177" s="252"/>
      <c r="I177" s="252"/>
      <c r="J177" s="252"/>
      <c r="K177" s="253"/>
      <c r="L177" s="253"/>
      <c r="M177" s="252"/>
      <c r="N177" s="252"/>
      <c r="O177" s="252"/>
      <c r="P177" s="252"/>
      <c r="Q177" s="252"/>
      <c r="R177" s="252"/>
      <c r="S177" s="252"/>
      <c r="T177" s="252"/>
      <c r="U177" s="256"/>
      <c r="V177" s="257"/>
      <c r="W177" s="256"/>
      <c r="X177" s="257"/>
      <c r="Y177" s="257"/>
      <c r="Z177" s="257"/>
      <c r="AA177" s="256"/>
      <c r="AB177" s="256"/>
      <c r="AC177" s="256"/>
      <c r="AD177" s="256"/>
      <c r="AE177" s="256"/>
      <c r="AF177" s="256"/>
      <c r="AG177" s="256"/>
      <c r="AH177" s="258"/>
      <c r="AI177" s="259"/>
      <c r="AJ177" s="258"/>
      <c r="AK177" s="260"/>
      <c r="AL177" s="261"/>
      <c r="AM177" s="261"/>
      <c r="AN177" s="261"/>
      <c r="AO177" s="264"/>
    </row>
    <row r="178" spans="1:41" s="263" customFormat="1" ht="14.25">
      <c r="A178" s="126"/>
      <c r="B178" s="252"/>
      <c r="C178" s="252"/>
      <c r="D178" s="252"/>
      <c r="E178" s="252"/>
      <c r="F178" s="252"/>
      <c r="G178" s="252"/>
      <c r="H178" s="252"/>
      <c r="I178" s="252"/>
      <c r="J178" s="252"/>
      <c r="K178" s="253"/>
      <c r="L178" s="253"/>
      <c r="M178" s="252"/>
      <c r="N178" s="252"/>
      <c r="O178" s="252"/>
      <c r="P178" s="252"/>
      <c r="Q178" s="252"/>
      <c r="R178" s="252"/>
      <c r="S178" s="252"/>
      <c r="T178" s="252"/>
      <c r="U178" s="256"/>
      <c r="V178" s="257"/>
      <c r="W178" s="256"/>
      <c r="X178" s="257"/>
      <c r="Y178" s="257"/>
      <c r="Z178" s="257"/>
      <c r="AA178" s="256"/>
      <c r="AB178" s="256"/>
      <c r="AC178" s="256"/>
      <c r="AD178" s="256"/>
      <c r="AE178" s="256"/>
      <c r="AF178" s="256"/>
      <c r="AG178" s="256"/>
      <c r="AH178" s="258"/>
      <c r="AI178" s="259"/>
      <c r="AJ178" s="258"/>
      <c r="AK178" s="260"/>
      <c r="AL178" s="261"/>
      <c r="AM178" s="261"/>
      <c r="AN178" s="261"/>
      <c r="AO178" s="264"/>
    </row>
    <row r="179" spans="1:41" s="263" customFormat="1" ht="14.25">
      <c r="A179" s="126"/>
      <c r="B179" s="252"/>
      <c r="C179" s="252"/>
      <c r="D179" s="252"/>
      <c r="E179" s="252"/>
      <c r="F179" s="252"/>
      <c r="G179" s="252"/>
      <c r="H179" s="252"/>
      <c r="I179" s="252"/>
      <c r="J179" s="252"/>
      <c r="K179" s="253"/>
      <c r="L179" s="253"/>
      <c r="M179" s="252"/>
      <c r="N179" s="252"/>
      <c r="O179" s="252"/>
      <c r="P179" s="252"/>
      <c r="Q179" s="252"/>
      <c r="R179" s="252"/>
      <c r="S179" s="252"/>
      <c r="T179" s="252"/>
      <c r="U179" s="256"/>
      <c r="V179" s="257"/>
      <c r="W179" s="256"/>
      <c r="X179" s="257"/>
      <c r="Y179" s="257"/>
      <c r="Z179" s="257"/>
      <c r="AA179" s="256"/>
      <c r="AB179" s="256"/>
      <c r="AC179" s="256"/>
      <c r="AD179" s="256"/>
      <c r="AE179" s="256"/>
      <c r="AF179" s="256"/>
      <c r="AG179" s="256"/>
      <c r="AH179" s="258"/>
      <c r="AI179" s="259"/>
      <c r="AJ179" s="258"/>
      <c r="AK179" s="260"/>
      <c r="AL179" s="261"/>
      <c r="AM179" s="261"/>
      <c r="AN179" s="261"/>
      <c r="AO179" s="264"/>
    </row>
    <row r="180" spans="1:41" s="263" customFormat="1" ht="14.25">
      <c r="A180" s="126"/>
      <c r="B180" s="252"/>
      <c r="C180" s="252"/>
      <c r="D180" s="252"/>
      <c r="E180" s="252"/>
      <c r="F180" s="252"/>
      <c r="G180" s="252"/>
      <c r="H180" s="252"/>
      <c r="I180" s="252"/>
      <c r="J180" s="252"/>
      <c r="K180" s="253"/>
      <c r="L180" s="253"/>
      <c r="M180" s="252"/>
      <c r="N180" s="252"/>
      <c r="O180" s="252"/>
      <c r="P180" s="252"/>
      <c r="Q180" s="252"/>
      <c r="R180" s="252"/>
      <c r="S180" s="252"/>
      <c r="T180" s="252"/>
      <c r="U180" s="256"/>
      <c r="V180" s="257"/>
      <c r="W180" s="256"/>
      <c r="X180" s="257"/>
      <c r="Y180" s="257"/>
      <c r="Z180" s="257"/>
      <c r="AA180" s="256"/>
      <c r="AB180" s="256"/>
      <c r="AC180" s="256"/>
      <c r="AD180" s="256"/>
      <c r="AE180" s="256"/>
      <c r="AF180" s="256"/>
      <c r="AG180" s="256"/>
      <c r="AH180" s="258"/>
      <c r="AI180" s="259"/>
      <c r="AJ180" s="258"/>
      <c r="AK180" s="260"/>
      <c r="AL180" s="261"/>
      <c r="AM180" s="261"/>
      <c r="AN180" s="261"/>
      <c r="AO180" s="264"/>
    </row>
    <row r="181" spans="1:41" s="263" customFormat="1" ht="14.25">
      <c r="A181" s="126"/>
      <c r="B181" s="252"/>
      <c r="C181" s="252"/>
      <c r="D181" s="252"/>
      <c r="E181" s="252"/>
      <c r="F181" s="252"/>
      <c r="G181" s="252"/>
      <c r="H181" s="252"/>
      <c r="I181" s="252"/>
      <c r="J181" s="252"/>
      <c r="K181" s="253"/>
      <c r="L181" s="253"/>
      <c r="M181" s="252"/>
      <c r="N181" s="252"/>
      <c r="O181" s="252"/>
      <c r="P181" s="252"/>
      <c r="Q181" s="252"/>
      <c r="R181" s="252"/>
      <c r="S181" s="252"/>
      <c r="T181" s="252"/>
      <c r="U181" s="256"/>
      <c r="V181" s="257"/>
      <c r="W181" s="256"/>
      <c r="X181" s="257"/>
      <c r="Y181" s="257"/>
      <c r="Z181" s="257"/>
      <c r="AA181" s="256"/>
      <c r="AB181" s="256"/>
      <c r="AC181" s="256"/>
      <c r="AD181" s="256"/>
      <c r="AE181" s="256"/>
      <c r="AF181" s="256"/>
      <c r="AG181" s="256"/>
      <c r="AH181" s="258"/>
      <c r="AI181" s="259"/>
      <c r="AJ181" s="258"/>
      <c r="AK181" s="260"/>
      <c r="AL181" s="261"/>
      <c r="AM181" s="261"/>
      <c r="AN181" s="261"/>
      <c r="AO181" s="264"/>
    </row>
    <row r="182" spans="1:41" s="263" customFormat="1" ht="14.25">
      <c r="A182" s="126"/>
      <c r="B182" s="252"/>
      <c r="C182" s="252"/>
      <c r="D182" s="252"/>
      <c r="E182" s="252"/>
      <c r="F182" s="252"/>
      <c r="G182" s="252"/>
      <c r="H182" s="252"/>
      <c r="I182" s="252"/>
      <c r="J182" s="252"/>
      <c r="K182" s="253"/>
      <c r="L182" s="253"/>
      <c r="M182" s="252"/>
      <c r="N182" s="252"/>
      <c r="O182" s="252"/>
      <c r="P182" s="252"/>
      <c r="Q182" s="252"/>
      <c r="R182" s="252"/>
      <c r="S182" s="252"/>
      <c r="T182" s="252"/>
      <c r="U182" s="256"/>
      <c r="V182" s="257"/>
      <c r="W182" s="256"/>
      <c r="X182" s="257"/>
      <c r="Y182" s="257"/>
      <c r="Z182" s="257"/>
      <c r="AA182" s="256"/>
      <c r="AB182" s="256"/>
      <c r="AC182" s="256"/>
      <c r="AD182" s="256"/>
      <c r="AE182" s="256"/>
      <c r="AF182" s="256"/>
      <c r="AG182" s="256"/>
      <c r="AH182" s="258"/>
      <c r="AI182" s="259"/>
      <c r="AJ182" s="258"/>
      <c r="AK182" s="260"/>
      <c r="AL182" s="261"/>
      <c r="AM182" s="261"/>
      <c r="AN182" s="261"/>
      <c r="AO182" s="264"/>
    </row>
    <row r="183" spans="1:41" s="263" customFormat="1" ht="14.25">
      <c r="A183" s="126"/>
      <c r="B183" s="252"/>
      <c r="C183" s="252"/>
      <c r="D183" s="252"/>
      <c r="E183" s="252"/>
      <c r="F183" s="252"/>
      <c r="G183" s="252"/>
      <c r="H183" s="252"/>
      <c r="I183" s="252"/>
      <c r="J183" s="252"/>
      <c r="K183" s="253"/>
      <c r="L183" s="253"/>
      <c r="M183" s="252"/>
      <c r="N183" s="252"/>
      <c r="O183" s="252"/>
      <c r="P183" s="252"/>
      <c r="Q183" s="252"/>
      <c r="R183" s="252"/>
      <c r="S183" s="252"/>
      <c r="T183" s="252"/>
      <c r="U183" s="256"/>
      <c r="V183" s="257"/>
      <c r="W183" s="256"/>
      <c r="X183" s="257"/>
      <c r="Y183" s="257"/>
      <c r="Z183" s="257"/>
      <c r="AA183" s="256"/>
      <c r="AB183" s="256"/>
      <c r="AC183" s="256"/>
      <c r="AD183" s="256"/>
      <c r="AE183" s="256"/>
      <c r="AF183" s="256"/>
      <c r="AG183" s="256"/>
      <c r="AH183" s="258"/>
      <c r="AI183" s="259"/>
      <c r="AJ183" s="258"/>
      <c r="AK183" s="260"/>
      <c r="AL183" s="261"/>
      <c r="AM183" s="261"/>
      <c r="AN183" s="261"/>
      <c r="AO183" s="264"/>
    </row>
    <row r="184" spans="1:41" s="263" customFormat="1" ht="14.25">
      <c r="A184" s="126"/>
      <c r="B184" s="252"/>
      <c r="C184" s="252"/>
      <c r="D184" s="252"/>
      <c r="E184" s="252"/>
      <c r="F184" s="252"/>
      <c r="G184" s="252"/>
      <c r="H184" s="252"/>
      <c r="I184" s="252"/>
      <c r="J184" s="252"/>
      <c r="K184" s="253"/>
      <c r="L184" s="253"/>
      <c r="M184" s="252"/>
      <c r="N184" s="252"/>
      <c r="O184" s="252"/>
      <c r="P184" s="252"/>
      <c r="Q184" s="252"/>
      <c r="R184" s="252"/>
      <c r="S184" s="252"/>
      <c r="T184" s="252"/>
      <c r="U184" s="256"/>
      <c r="V184" s="257"/>
      <c r="W184" s="256"/>
      <c r="X184" s="257"/>
      <c r="Y184" s="257"/>
      <c r="Z184" s="257"/>
      <c r="AA184" s="256"/>
      <c r="AB184" s="256"/>
      <c r="AC184" s="256"/>
      <c r="AD184" s="256"/>
      <c r="AE184" s="256"/>
      <c r="AF184" s="256"/>
      <c r="AG184" s="256"/>
      <c r="AH184" s="258"/>
      <c r="AI184" s="259"/>
      <c r="AJ184" s="258"/>
      <c r="AK184" s="260"/>
      <c r="AL184" s="261"/>
      <c r="AM184" s="261"/>
      <c r="AN184" s="261"/>
      <c r="AO184" s="264"/>
    </row>
    <row r="185" spans="1:41" s="263" customFormat="1" ht="14.25">
      <c r="A185" s="126"/>
      <c r="B185" s="252"/>
      <c r="C185" s="252"/>
      <c r="D185" s="252"/>
      <c r="E185" s="252"/>
      <c r="F185" s="252"/>
      <c r="G185" s="252"/>
      <c r="H185" s="252"/>
      <c r="I185" s="252"/>
      <c r="J185" s="252"/>
      <c r="K185" s="253"/>
      <c r="L185" s="253"/>
      <c r="M185" s="252"/>
      <c r="N185" s="252"/>
      <c r="O185" s="252"/>
      <c r="P185" s="252"/>
      <c r="Q185" s="252"/>
      <c r="R185" s="252"/>
      <c r="S185" s="252"/>
      <c r="T185" s="252"/>
      <c r="U185" s="256"/>
      <c r="V185" s="257"/>
      <c r="W185" s="256"/>
      <c r="X185" s="257"/>
      <c r="Y185" s="257"/>
      <c r="Z185" s="257"/>
      <c r="AA185" s="256"/>
      <c r="AB185" s="256"/>
      <c r="AC185" s="256"/>
      <c r="AD185" s="256"/>
      <c r="AE185" s="256"/>
      <c r="AF185" s="256"/>
      <c r="AG185" s="256"/>
      <c r="AH185" s="258"/>
      <c r="AI185" s="259"/>
      <c r="AJ185" s="258"/>
      <c r="AK185" s="260"/>
      <c r="AL185" s="261"/>
      <c r="AM185" s="261"/>
      <c r="AN185" s="261"/>
      <c r="AO185" s="264"/>
    </row>
    <row r="186" spans="1:41" s="263" customFormat="1" ht="14.25">
      <c r="A186" s="126"/>
      <c r="B186" s="252"/>
      <c r="C186" s="252"/>
      <c r="D186" s="252"/>
      <c r="E186" s="252"/>
      <c r="F186" s="252"/>
      <c r="G186" s="252"/>
      <c r="H186" s="252"/>
      <c r="I186" s="252"/>
      <c r="J186" s="252"/>
      <c r="K186" s="253"/>
      <c r="L186" s="253"/>
      <c r="M186" s="252"/>
      <c r="N186" s="252"/>
      <c r="O186" s="252"/>
      <c r="P186" s="252"/>
      <c r="Q186" s="252"/>
      <c r="R186" s="252"/>
      <c r="S186" s="252"/>
      <c r="T186" s="252"/>
      <c r="U186" s="256"/>
      <c r="V186" s="257"/>
      <c r="W186" s="256"/>
      <c r="X186" s="257"/>
      <c r="Y186" s="257"/>
      <c r="Z186" s="257"/>
      <c r="AA186" s="256"/>
      <c r="AB186" s="256"/>
      <c r="AC186" s="256"/>
      <c r="AD186" s="256"/>
      <c r="AE186" s="256"/>
      <c r="AF186" s="256"/>
      <c r="AG186" s="256"/>
      <c r="AH186" s="258"/>
      <c r="AI186" s="259"/>
      <c r="AJ186" s="258"/>
      <c r="AK186" s="260"/>
      <c r="AL186" s="261"/>
      <c r="AM186" s="261"/>
      <c r="AN186" s="261"/>
      <c r="AO186" s="264"/>
    </row>
    <row r="187" spans="1:41" s="263" customFormat="1" ht="14.25">
      <c r="A187" s="126"/>
      <c r="B187" s="252"/>
      <c r="C187" s="252"/>
      <c r="D187" s="252"/>
      <c r="E187" s="252"/>
      <c r="F187" s="252"/>
      <c r="G187" s="252"/>
      <c r="H187" s="252"/>
      <c r="I187" s="252"/>
      <c r="J187" s="252"/>
      <c r="K187" s="253"/>
      <c r="L187" s="253"/>
      <c r="M187" s="252"/>
      <c r="N187" s="252"/>
      <c r="O187" s="252"/>
      <c r="P187" s="252"/>
      <c r="Q187" s="252"/>
      <c r="R187" s="252"/>
      <c r="S187" s="252"/>
      <c r="T187" s="252"/>
      <c r="U187" s="256"/>
      <c r="V187" s="257"/>
      <c r="W187" s="256"/>
      <c r="X187" s="257"/>
      <c r="Y187" s="257"/>
      <c r="Z187" s="257"/>
      <c r="AA187" s="256"/>
      <c r="AB187" s="256"/>
      <c r="AC187" s="256"/>
      <c r="AD187" s="256"/>
      <c r="AE187" s="256"/>
      <c r="AF187" s="256"/>
      <c r="AG187" s="256"/>
      <c r="AH187" s="258"/>
      <c r="AI187" s="259"/>
      <c r="AJ187" s="258"/>
      <c r="AK187" s="260"/>
      <c r="AL187" s="261"/>
      <c r="AM187" s="261"/>
      <c r="AN187" s="261"/>
      <c r="AO187" s="264"/>
    </row>
    <row r="188" spans="1:41" s="263" customFormat="1" ht="14.25">
      <c r="A188" s="126"/>
      <c r="B188" s="252"/>
      <c r="C188" s="252"/>
      <c r="D188" s="252"/>
      <c r="E188" s="252"/>
      <c r="F188" s="252"/>
      <c r="G188" s="252"/>
      <c r="H188" s="252"/>
      <c r="I188" s="252"/>
      <c r="J188" s="252"/>
      <c r="K188" s="253"/>
      <c r="L188" s="253"/>
      <c r="M188" s="252"/>
      <c r="N188" s="252"/>
      <c r="O188" s="252"/>
      <c r="P188" s="252"/>
      <c r="Q188" s="252"/>
      <c r="R188" s="252"/>
      <c r="S188" s="252"/>
      <c r="T188" s="252"/>
      <c r="U188" s="256"/>
      <c r="V188" s="257"/>
      <c r="W188" s="256"/>
      <c r="X188" s="257"/>
      <c r="Y188" s="257"/>
      <c r="Z188" s="257"/>
      <c r="AA188" s="256"/>
      <c r="AB188" s="256"/>
      <c r="AC188" s="256"/>
      <c r="AD188" s="256"/>
      <c r="AE188" s="256"/>
      <c r="AF188" s="256"/>
      <c r="AG188" s="256"/>
      <c r="AH188" s="258"/>
      <c r="AI188" s="259"/>
      <c r="AJ188" s="258"/>
      <c r="AK188" s="260"/>
      <c r="AL188" s="261"/>
      <c r="AM188" s="261"/>
      <c r="AN188" s="261"/>
      <c r="AO188" s="264"/>
    </row>
    <row r="189" spans="1:41" s="263" customFormat="1" ht="14.25">
      <c r="A189" s="126"/>
      <c r="B189" s="252"/>
      <c r="C189" s="252"/>
      <c r="D189" s="252"/>
      <c r="E189" s="252"/>
      <c r="F189" s="252"/>
      <c r="G189" s="252"/>
      <c r="H189" s="252"/>
      <c r="I189" s="252"/>
      <c r="J189" s="252"/>
      <c r="K189" s="253"/>
      <c r="L189" s="253"/>
      <c r="M189" s="252"/>
      <c r="N189" s="252"/>
      <c r="O189" s="252"/>
      <c r="P189" s="252"/>
      <c r="Q189" s="252"/>
      <c r="R189" s="252"/>
      <c r="S189" s="252"/>
      <c r="T189" s="252"/>
      <c r="U189" s="256"/>
      <c r="V189" s="257"/>
      <c r="W189" s="256"/>
      <c r="X189" s="257"/>
      <c r="Y189" s="257"/>
      <c r="Z189" s="257"/>
      <c r="AA189" s="256"/>
      <c r="AB189" s="256"/>
      <c r="AC189" s="256"/>
      <c r="AD189" s="256"/>
      <c r="AE189" s="256"/>
      <c r="AF189" s="256"/>
      <c r="AG189" s="256"/>
      <c r="AH189" s="258"/>
      <c r="AI189" s="259"/>
      <c r="AJ189" s="258"/>
      <c r="AK189" s="260"/>
      <c r="AL189" s="261"/>
      <c r="AM189" s="261"/>
      <c r="AN189" s="261"/>
      <c r="AO189" s="264"/>
    </row>
    <row r="190" spans="1:41" s="263" customFormat="1" ht="14.25">
      <c r="A190" s="126"/>
      <c r="B190" s="252"/>
      <c r="C190" s="252"/>
      <c r="D190" s="252"/>
      <c r="E190" s="252"/>
      <c r="F190" s="252"/>
      <c r="G190" s="252"/>
      <c r="H190" s="252"/>
      <c r="I190" s="252"/>
      <c r="J190" s="252"/>
      <c r="K190" s="253"/>
      <c r="L190" s="253"/>
      <c r="M190" s="252"/>
      <c r="N190" s="252"/>
      <c r="O190" s="252"/>
      <c r="P190" s="252"/>
      <c r="Q190" s="252"/>
      <c r="R190" s="252"/>
      <c r="S190" s="252"/>
      <c r="T190" s="252"/>
      <c r="U190" s="256"/>
      <c r="V190" s="257"/>
      <c r="W190" s="256"/>
      <c r="X190" s="257"/>
      <c r="Y190" s="257"/>
      <c r="Z190" s="257"/>
      <c r="AA190" s="256"/>
      <c r="AB190" s="256"/>
      <c r="AC190" s="256"/>
      <c r="AD190" s="256"/>
      <c r="AE190" s="256"/>
      <c r="AF190" s="256"/>
      <c r="AG190" s="256"/>
      <c r="AH190" s="258"/>
      <c r="AI190" s="259"/>
      <c r="AJ190" s="258"/>
      <c r="AK190" s="260"/>
      <c r="AL190" s="261"/>
      <c r="AM190" s="261"/>
      <c r="AN190" s="261"/>
      <c r="AO190" s="264"/>
    </row>
    <row r="191" spans="1:41" s="263" customFormat="1" ht="14.25">
      <c r="A191" s="126"/>
      <c r="B191" s="252"/>
      <c r="C191" s="252"/>
      <c r="D191" s="252"/>
      <c r="E191" s="252"/>
      <c r="F191" s="252"/>
      <c r="G191" s="252"/>
      <c r="H191" s="252"/>
      <c r="I191" s="252"/>
      <c r="J191" s="252"/>
      <c r="K191" s="253"/>
      <c r="L191" s="253"/>
      <c r="M191" s="252"/>
      <c r="N191" s="252"/>
      <c r="O191" s="252"/>
      <c r="P191" s="252"/>
      <c r="Q191" s="252"/>
      <c r="R191" s="252"/>
      <c r="S191" s="252"/>
      <c r="T191" s="252"/>
      <c r="U191" s="256"/>
      <c r="V191" s="257"/>
      <c r="W191" s="256"/>
      <c r="X191" s="257"/>
      <c r="Y191" s="257"/>
      <c r="Z191" s="257"/>
      <c r="AA191" s="256"/>
      <c r="AB191" s="256"/>
      <c r="AC191" s="256"/>
      <c r="AD191" s="256"/>
      <c r="AE191" s="256"/>
      <c r="AF191" s="256"/>
      <c r="AG191" s="256"/>
      <c r="AH191" s="258"/>
      <c r="AI191" s="259"/>
      <c r="AJ191" s="258"/>
      <c r="AK191" s="260"/>
      <c r="AL191" s="261"/>
      <c r="AM191" s="261"/>
      <c r="AN191" s="261"/>
      <c r="AO191" s="264"/>
    </row>
    <row r="192" spans="1:41" s="263" customFormat="1" ht="14.25">
      <c r="A192" s="126"/>
      <c r="B192" s="252"/>
      <c r="C192" s="252"/>
      <c r="D192" s="252"/>
      <c r="E192" s="252"/>
      <c r="F192" s="252"/>
      <c r="G192" s="252"/>
      <c r="H192" s="252"/>
      <c r="I192" s="252"/>
      <c r="J192" s="252"/>
      <c r="K192" s="253"/>
      <c r="L192" s="253"/>
      <c r="M192" s="252"/>
      <c r="N192" s="252"/>
      <c r="O192" s="252"/>
      <c r="P192" s="252"/>
      <c r="Q192" s="252"/>
      <c r="R192" s="252"/>
      <c r="S192" s="252"/>
      <c r="T192" s="252"/>
      <c r="U192" s="256"/>
      <c r="V192" s="257"/>
      <c r="W192" s="256"/>
      <c r="X192" s="257"/>
      <c r="Y192" s="257"/>
      <c r="Z192" s="257"/>
      <c r="AA192" s="256"/>
      <c r="AB192" s="256"/>
      <c r="AC192" s="256"/>
      <c r="AD192" s="256"/>
      <c r="AE192" s="256"/>
      <c r="AF192" s="256"/>
      <c r="AG192" s="256"/>
      <c r="AH192" s="258"/>
      <c r="AI192" s="259"/>
      <c r="AJ192" s="258"/>
      <c r="AK192" s="260"/>
      <c r="AL192" s="261"/>
      <c r="AM192" s="261"/>
      <c r="AN192" s="261"/>
      <c r="AO192" s="264"/>
    </row>
    <row r="193" spans="1:41" s="263" customFormat="1" ht="14.25">
      <c r="A193" s="126"/>
      <c r="B193" s="252"/>
      <c r="C193" s="252"/>
      <c r="D193" s="252"/>
      <c r="E193" s="252"/>
      <c r="F193" s="252"/>
      <c r="G193" s="252"/>
      <c r="H193" s="252"/>
      <c r="I193" s="252"/>
      <c r="J193" s="252"/>
      <c r="K193" s="253"/>
      <c r="L193" s="253"/>
      <c r="M193" s="252"/>
      <c r="N193" s="252"/>
      <c r="O193" s="252"/>
      <c r="P193" s="252"/>
      <c r="Q193" s="252"/>
      <c r="R193" s="252"/>
      <c r="S193" s="252"/>
      <c r="T193" s="252"/>
      <c r="U193" s="256"/>
      <c r="V193" s="257"/>
      <c r="W193" s="256"/>
      <c r="X193" s="257"/>
      <c r="Y193" s="257"/>
      <c r="Z193" s="257"/>
      <c r="AA193" s="256"/>
      <c r="AB193" s="256"/>
      <c r="AC193" s="256"/>
      <c r="AD193" s="256"/>
      <c r="AE193" s="256"/>
      <c r="AF193" s="256"/>
      <c r="AG193" s="256"/>
      <c r="AH193" s="258"/>
      <c r="AI193" s="259"/>
      <c r="AJ193" s="258"/>
      <c r="AK193" s="260"/>
      <c r="AL193" s="261"/>
      <c r="AM193" s="261"/>
      <c r="AN193" s="261"/>
      <c r="AO193" s="264"/>
    </row>
    <row r="194" spans="1:41" s="263" customFormat="1" ht="14.25">
      <c r="A194" s="126"/>
      <c r="B194" s="252"/>
      <c r="C194" s="252"/>
      <c r="D194" s="252"/>
      <c r="E194" s="252"/>
      <c r="F194" s="252"/>
      <c r="G194" s="252"/>
      <c r="H194" s="252"/>
      <c r="I194" s="252"/>
      <c r="J194" s="252"/>
      <c r="K194" s="253"/>
      <c r="L194" s="253"/>
      <c r="M194" s="252"/>
      <c r="N194" s="252"/>
      <c r="O194" s="252"/>
      <c r="P194" s="252"/>
      <c r="Q194" s="252"/>
      <c r="R194" s="252"/>
      <c r="S194" s="252"/>
      <c r="T194" s="252"/>
      <c r="U194" s="256"/>
      <c r="V194" s="257"/>
      <c r="W194" s="256"/>
      <c r="X194" s="257"/>
      <c r="Y194" s="257"/>
      <c r="Z194" s="257"/>
      <c r="AA194" s="256"/>
      <c r="AB194" s="256"/>
      <c r="AC194" s="256"/>
      <c r="AD194" s="256"/>
      <c r="AE194" s="256"/>
      <c r="AF194" s="256"/>
      <c r="AG194" s="256"/>
      <c r="AH194" s="258"/>
      <c r="AI194" s="259"/>
      <c r="AJ194" s="258"/>
      <c r="AK194" s="260"/>
      <c r="AL194" s="261"/>
      <c r="AM194" s="261"/>
      <c r="AN194" s="261"/>
      <c r="AO194" s="264"/>
    </row>
    <row r="195" spans="1:41" s="263" customFormat="1" ht="14.25">
      <c r="A195" s="126"/>
      <c r="B195" s="252"/>
      <c r="C195" s="252"/>
      <c r="D195" s="252"/>
      <c r="E195" s="252"/>
      <c r="F195" s="252"/>
      <c r="G195" s="252"/>
      <c r="H195" s="252"/>
      <c r="I195" s="252"/>
      <c r="J195" s="252"/>
      <c r="K195" s="253"/>
      <c r="L195" s="253"/>
      <c r="M195" s="252"/>
      <c r="N195" s="252"/>
      <c r="O195" s="252"/>
      <c r="P195" s="252"/>
      <c r="Q195" s="252"/>
      <c r="R195" s="252"/>
      <c r="S195" s="252"/>
      <c r="T195" s="252"/>
      <c r="U195" s="256"/>
      <c r="V195" s="257"/>
      <c r="W195" s="256"/>
      <c r="X195" s="257"/>
      <c r="Y195" s="257"/>
      <c r="Z195" s="257"/>
      <c r="AA195" s="256"/>
      <c r="AB195" s="256"/>
      <c r="AC195" s="256"/>
      <c r="AD195" s="256"/>
      <c r="AE195" s="256"/>
      <c r="AF195" s="256"/>
      <c r="AG195" s="256"/>
      <c r="AH195" s="258"/>
      <c r="AI195" s="259"/>
      <c r="AJ195" s="258"/>
      <c r="AK195" s="260"/>
      <c r="AL195" s="261"/>
      <c r="AM195" s="261"/>
      <c r="AN195" s="261"/>
      <c r="AO195" s="264"/>
    </row>
    <row r="196" spans="1:41" s="263" customFormat="1" ht="14.25">
      <c r="A196" s="126"/>
      <c r="B196" s="252"/>
      <c r="C196" s="252"/>
      <c r="D196" s="252"/>
      <c r="E196" s="252"/>
      <c r="F196" s="252"/>
      <c r="G196" s="252"/>
      <c r="H196" s="252"/>
      <c r="I196" s="252"/>
      <c r="J196" s="252"/>
      <c r="K196" s="253"/>
      <c r="L196" s="253"/>
      <c r="M196" s="252"/>
      <c r="N196" s="252"/>
      <c r="O196" s="252"/>
      <c r="P196" s="252"/>
      <c r="Q196" s="252"/>
      <c r="R196" s="252"/>
      <c r="S196" s="252"/>
      <c r="T196" s="252"/>
      <c r="U196" s="256"/>
      <c r="V196" s="257"/>
      <c r="W196" s="256"/>
      <c r="X196" s="257"/>
      <c r="Y196" s="257"/>
      <c r="Z196" s="257"/>
      <c r="AA196" s="256"/>
      <c r="AB196" s="256"/>
      <c r="AC196" s="256"/>
      <c r="AD196" s="256"/>
      <c r="AE196" s="256"/>
      <c r="AF196" s="256"/>
      <c r="AG196" s="256"/>
      <c r="AH196" s="258"/>
      <c r="AI196" s="259"/>
      <c r="AJ196" s="258"/>
      <c r="AK196" s="260"/>
      <c r="AL196" s="261"/>
      <c r="AM196" s="261"/>
      <c r="AN196" s="261"/>
      <c r="AO196" s="264"/>
    </row>
    <row r="197" spans="1:41" s="263" customFormat="1" ht="14.25">
      <c r="A197" s="126"/>
      <c r="B197" s="252"/>
      <c r="C197" s="252"/>
      <c r="D197" s="252"/>
      <c r="E197" s="252"/>
      <c r="F197" s="252"/>
      <c r="G197" s="252"/>
      <c r="H197" s="252"/>
      <c r="I197" s="252"/>
      <c r="J197" s="252"/>
      <c r="K197" s="253"/>
      <c r="L197" s="253"/>
      <c r="M197" s="252"/>
      <c r="N197" s="252"/>
      <c r="O197" s="252"/>
      <c r="P197" s="252"/>
      <c r="Q197" s="252"/>
      <c r="R197" s="252"/>
      <c r="S197" s="252"/>
      <c r="T197" s="252"/>
      <c r="U197" s="256"/>
      <c r="V197" s="257"/>
      <c r="W197" s="256"/>
      <c r="X197" s="257"/>
      <c r="Y197" s="257"/>
      <c r="Z197" s="257"/>
      <c r="AA197" s="256"/>
      <c r="AB197" s="256"/>
      <c r="AC197" s="256"/>
      <c r="AD197" s="256"/>
      <c r="AE197" s="256"/>
      <c r="AF197" s="256"/>
      <c r="AG197" s="256"/>
      <c r="AH197" s="258"/>
      <c r="AI197" s="259"/>
      <c r="AJ197" s="258"/>
      <c r="AK197" s="260"/>
      <c r="AL197" s="261"/>
      <c r="AM197" s="261"/>
      <c r="AN197" s="261"/>
      <c r="AO197" s="264"/>
    </row>
    <row r="198" spans="1:41" s="263" customFormat="1" ht="14.25">
      <c r="A198" s="126"/>
      <c r="B198" s="252"/>
      <c r="C198" s="252"/>
      <c r="D198" s="252"/>
      <c r="E198" s="252"/>
      <c r="F198" s="252"/>
      <c r="G198" s="252"/>
      <c r="H198" s="252"/>
      <c r="I198" s="252"/>
      <c r="J198" s="252"/>
      <c r="K198" s="253"/>
      <c r="L198" s="253"/>
      <c r="M198" s="252"/>
      <c r="N198" s="252"/>
      <c r="O198" s="252"/>
      <c r="P198" s="252"/>
      <c r="Q198" s="252"/>
      <c r="R198" s="252"/>
      <c r="S198" s="252"/>
      <c r="T198" s="252"/>
      <c r="U198" s="256"/>
      <c r="V198" s="257"/>
      <c r="W198" s="256"/>
      <c r="X198" s="257"/>
      <c r="Y198" s="257"/>
      <c r="Z198" s="257"/>
      <c r="AA198" s="256"/>
      <c r="AB198" s="256"/>
      <c r="AC198" s="256"/>
      <c r="AD198" s="256"/>
      <c r="AE198" s="256"/>
      <c r="AF198" s="256"/>
      <c r="AG198" s="256"/>
      <c r="AH198" s="258"/>
      <c r="AI198" s="259"/>
      <c r="AJ198" s="258"/>
      <c r="AK198" s="260"/>
      <c r="AL198" s="261"/>
      <c r="AM198" s="261"/>
      <c r="AN198" s="261"/>
      <c r="AO198" s="264"/>
    </row>
    <row r="199" spans="1:41" s="263" customFormat="1" ht="14.25">
      <c r="A199" s="126"/>
      <c r="B199" s="252"/>
      <c r="C199" s="252"/>
      <c r="D199" s="252"/>
      <c r="E199" s="252"/>
      <c r="F199" s="252"/>
      <c r="G199" s="252"/>
      <c r="H199" s="252"/>
      <c r="I199" s="252"/>
      <c r="J199" s="252"/>
      <c r="K199" s="253"/>
      <c r="L199" s="253"/>
      <c r="M199" s="252"/>
      <c r="N199" s="252"/>
      <c r="O199" s="252"/>
      <c r="P199" s="252"/>
      <c r="Q199" s="252"/>
      <c r="R199" s="252"/>
      <c r="S199" s="252"/>
      <c r="T199" s="252"/>
      <c r="U199" s="256"/>
      <c r="V199" s="257"/>
      <c r="W199" s="256"/>
      <c r="X199" s="257"/>
      <c r="Y199" s="257"/>
      <c r="Z199" s="257"/>
      <c r="AA199" s="256"/>
      <c r="AB199" s="256"/>
      <c r="AC199" s="256"/>
      <c r="AD199" s="256"/>
      <c r="AE199" s="256"/>
      <c r="AF199" s="256"/>
      <c r="AG199" s="256"/>
      <c r="AH199" s="258"/>
      <c r="AI199" s="259"/>
      <c r="AJ199" s="258"/>
      <c r="AK199" s="260"/>
      <c r="AL199" s="261"/>
      <c r="AM199" s="261"/>
      <c r="AN199" s="261"/>
      <c r="AO199" s="264"/>
    </row>
    <row r="200" spans="1:41" s="263" customFormat="1" ht="14.25">
      <c r="A200" s="126"/>
      <c r="B200" s="252"/>
      <c r="C200" s="252"/>
      <c r="D200" s="252"/>
      <c r="E200" s="252"/>
      <c r="F200" s="252"/>
      <c r="G200" s="252"/>
      <c r="H200" s="252"/>
      <c r="I200" s="252"/>
      <c r="J200" s="252"/>
      <c r="K200" s="253"/>
      <c r="L200" s="253"/>
      <c r="M200" s="252"/>
      <c r="N200" s="252"/>
      <c r="O200" s="252"/>
      <c r="P200" s="252"/>
      <c r="Q200" s="252"/>
      <c r="R200" s="252"/>
      <c r="S200" s="252"/>
      <c r="T200" s="252"/>
      <c r="U200" s="256"/>
      <c r="V200" s="257"/>
      <c r="W200" s="256"/>
      <c r="X200" s="257"/>
      <c r="Y200" s="257"/>
      <c r="Z200" s="257"/>
      <c r="AA200" s="256"/>
      <c r="AB200" s="256"/>
      <c r="AC200" s="256"/>
      <c r="AD200" s="256"/>
      <c r="AE200" s="256"/>
      <c r="AF200" s="256"/>
      <c r="AG200" s="256"/>
      <c r="AH200" s="258"/>
      <c r="AI200" s="259"/>
      <c r="AJ200" s="258"/>
      <c r="AK200" s="260"/>
      <c r="AL200" s="261"/>
      <c r="AM200" s="261"/>
      <c r="AN200" s="261"/>
      <c r="AO200" s="264"/>
    </row>
    <row r="201" spans="1:41" s="263" customFormat="1" ht="14.25">
      <c r="A201" s="126"/>
      <c r="B201" s="252"/>
      <c r="C201" s="252"/>
      <c r="D201" s="252"/>
      <c r="E201" s="252"/>
      <c r="F201" s="252"/>
      <c r="G201" s="252"/>
      <c r="H201" s="252"/>
      <c r="I201" s="252"/>
      <c r="J201" s="252"/>
      <c r="K201" s="253"/>
      <c r="L201" s="253"/>
      <c r="M201" s="252"/>
      <c r="N201" s="252"/>
      <c r="O201" s="252"/>
      <c r="P201" s="252"/>
      <c r="Q201" s="252"/>
      <c r="R201" s="252"/>
      <c r="S201" s="252"/>
      <c r="T201" s="252"/>
      <c r="U201" s="256"/>
      <c r="V201" s="257"/>
      <c r="W201" s="256"/>
      <c r="X201" s="257"/>
      <c r="Y201" s="257"/>
      <c r="Z201" s="257"/>
      <c r="AA201" s="256"/>
      <c r="AB201" s="256"/>
      <c r="AC201" s="256"/>
      <c r="AD201" s="256"/>
      <c r="AE201" s="256"/>
      <c r="AF201" s="256"/>
      <c r="AG201" s="256"/>
      <c r="AH201" s="258"/>
      <c r="AI201" s="259"/>
      <c r="AJ201" s="258"/>
      <c r="AK201" s="260"/>
      <c r="AL201" s="261"/>
      <c r="AM201" s="261"/>
      <c r="AN201" s="261"/>
      <c r="AO201" s="264"/>
    </row>
    <row r="202" spans="1:41" s="263" customFormat="1" ht="14.25">
      <c r="A202" s="126"/>
      <c r="B202" s="252"/>
      <c r="C202" s="252"/>
      <c r="D202" s="252"/>
      <c r="E202" s="252"/>
      <c r="F202" s="252"/>
      <c r="G202" s="252"/>
      <c r="H202" s="252"/>
      <c r="I202" s="252"/>
      <c r="J202" s="252"/>
      <c r="K202" s="253"/>
      <c r="L202" s="253"/>
      <c r="M202" s="252"/>
      <c r="N202" s="252"/>
      <c r="O202" s="252"/>
      <c r="P202" s="252"/>
      <c r="Q202" s="252"/>
      <c r="R202" s="252"/>
      <c r="S202" s="252"/>
      <c r="T202" s="252"/>
      <c r="U202" s="256"/>
      <c r="V202" s="257"/>
      <c r="W202" s="256"/>
      <c r="X202" s="257"/>
      <c r="Y202" s="257"/>
      <c r="Z202" s="257"/>
      <c r="AA202" s="256"/>
      <c r="AB202" s="256"/>
      <c r="AC202" s="256"/>
      <c r="AD202" s="256"/>
      <c r="AE202" s="256"/>
      <c r="AF202" s="256"/>
      <c r="AG202" s="256"/>
      <c r="AH202" s="258"/>
      <c r="AI202" s="259"/>
      <c r="AJ202" s="258"/>
      <c r="AK202" s="260"/>
      <c r="AL202" s="261"/>
      <c r="AM202" s="261"/>
      <c r="AN202" s="261"/>
      <c r="AO202" s="264"/>
    </row>
    <row r="203" spans="1:41" s="263" customFormat="1" ht="14.25">
      <c r="A203" s="126"/>
      <c r="B203" s="252"/>
      <c r="C203" s="252"/>
      <c r="D203" s="252"/>
      <c r="E203" s="252"/>
      <c r="F203" s="252"/>
      <c r="G203" s="252"/>
      <c r="H203" s="252"/>
      <c r="I203" s="252"/>
      <c r="J203" s="252"/>
      <c r="K203" s="253"/>
      <c r="L203" s="253"/>
      <c r="M203" s="252"/>
      <c r="N203" s="252"/>
      <c r="O203" s="252"/>
      <c r="P203" s="252"/>
      <c r="Q203" s="252"/>
      <c r="R203" s="252"/>
      <c r="S203" s="252"/>
      <c r="T203" s="252"/>
      <c r="U203" s="256"/>
      <c r="V203" s="257"/>
      <c r="W203" s="256"/>
      <c r="X203" s="257"/>
      <c r="Y203" s="257"/>
      <c r="Z203" s="257"/>
      <c r="AA203" s="256"/>
      <c r="AB203" s="256"/>
      <c r="AC203" s="256"/>
      <c r="AD203" s="256"/>
      <c r="AE203" s="256"/>
      <c r="AF203" s="256"/>
      <c r="AG203" s="256"/>
      <c r="AH203" s="258"/>
      <c r="AI203" s="259"/>
      <c r="AJ203" s="258"/>
      <c r="AK203" s="260"/>
      <c r="AL203" s="261"/>
      <c r="AM203" s="261"/>
      <c r="AN203" s="261"/>
      <c r="AO203" s="264"/>
    </row>
    <row r="204" spans="1:41" s="263" customFormat="1" ht="14.25">
      <c r="A204" s="126"/>
      <c r="B204" s="252"/>
      <c r="C204" s="252"/>
      <c r="D204" s="252"/>
      <c r="E204" s="252"/>
      <c r="F204" s="252"/>
      <c r="G204" s="252"/>
      <c r="H204" s="252"/>
      <c r="I204" s="252"/>
      <c r="J204" s="252"/>
      <c r="K204" s="253"/>
      <c r="L204" s="253"/>
      <c r="M204" s="252"/>
      <c r="N204" s="252"/>
      <c r="O204" s="252"/>
      <c r="P204" s="252"/>
      <c r="Q204" s="252"/>
      <c r="R204" s="252"/>
      <c r="S204" s="252"/>
      <c r="T204" s="252"/>
      <c r="U204" s="256"/>
      <c r="V204" s="257"/>
      <c r="W204" s="256"/>
      <c r="X204" s="257"/>
      <c r="Y204" s="257"/>
      <c r="Z204" s="257"/>
      <c r="AA204" s="256"/>
      <c r="AB204" s="256"/>
      <c r="AC204" s="256"/>
      <c r="AD204" s="256"/>
      <c r="AE204" s="256"/>
      <c r="AF204" s="256"/>
      <c r="AG204" s="256"/>
      <c r="AH204" s="258"/>
      <c r="AI204" s="259"/>
      <c r="AJ204" s="258"/>
      <c r="AK204" s="260"/>
      <c r="AL204" s="261"/>
      <c r="AM204" s="261"/>
      <c r="AN204" s="261"/>
      <c r="AO204" s="264"/>
    </row>
    <row r="205" spans="1:41" s="263" customFormat="1" ht="14.25">
      <c r="A205" s="126"/>
      <c r="B205" s="252"/>
      <c r="C205" s="252"/>
      <c r="D205" s="252"/>
      <c r="E205" s="252"/>
      <c r="F205" s="252"/>
      <c r="G205" s="252"/>
      <c r="H205" s="252"/>
      <c r="I205" s="252"/>
      <c r="J205" s="252"/>
      <c r="K205" s="253"/>
      <c r="L205" s="253"/>
      <c r="M205" s="252"/>
      <c r="N205" s="252"/>
      <c r="O205" s="252"/>
      <c r="P205" s="252"/>
      <c r="Q205" s="252"/>
      <c r="R205" s="252"/>
      <c r="S205" s="252"/>
      <c r="T205" s="252"/>
      <c r="U205" s="256"/>
      <c r="V205" s="257"/>
      <c r="W205" s="256"/>
      <c r="X205" s="257"/>
      <c r="Y205" s="257"/>
      <c r="Z205" s="257"/>
      <c r="AA205" s="256"/>
      <c r="AB205" s="256"/>
      <c r="AC205" s="256"/>
      <c r="AD205" s="256"/>
      <c r="AE205" s="256"/>
      <c r="AF205" s="256"/>
      <c r="AG205" s="256"/>
      <c r="AH205" s="258"/>
      <c r="AI205" s="259"/>
      <c r="AJ205" s="258"/>
      <c r="AK205" s="260"/>
      <c r="AL205" s="261"/>
      <c r="AM205" s="261"/>
      <c r="AN205" s="261"/>
      <c r="AO205" s="264"/>
    </row>
    <row r="206" spans="1:41" s="263" customFormat="1" ht="14.25">
      <c r="A206" s="126"/>
      <c r="B206" s="252"/>
      <c r="C206" s="252"/>
      <c r="D206" s="252"/>
      <c r="E206" s="252"/>
      <c r="F206" s="252"/>
      <c r="G206" s="252"/>
      <c r="H206" s="252"/>
      <c r="I206" s="252"/>
      <c r="J206" s="252"/>
      <c r="K206" s="253"/>
      <c r="L206" s="253"/>
      <c r="M206" s="252"/>
      <c r="N206" s="252"/>
      <c r="O206" s="252"/>
      <c r="P206" s="252"/>
      <c r="Q206" s="252"/>
      <c r="R206" s="252"/>
      <c r="S206" s="252"/>
      <c r="T206" s="252"/>
      <c r="U206" s="256"/>
      <c r="V206" s="257"/>
      <c r="W206" s="256"/>
      <c r="X206" s="257"/>
      <c r="Y206" s="257"/>
      <c r="Z206" s="257"/>
      <c r="AA206" s="256"/>
      <c r="AB206" s="256"/>
      <c r="AC206" s="256"/>
      <c r="AD206" s="256"/>
      <c r="AE206" s="256"/>
      <c r="AF206" s="256"/>
      <c r="AG206" s="256"/>
      <c r="AH206" s="258"/>
      <c r="AI206" s="259"/>
      <c r="AJ206" s="258"/>
      <c r="AK206" s="260"/>
      <c r="AL206" s="261"/>
      <c r="AM206" s="261"/>
      <c r="AN206" s="261"/>
      <c r="AO206" s="264"/>
    </row>
    <row r="207" spans="1:41" s="263" customFormat="1" ht="14.25">
      <c r="A207" s="126"/>
      <c r="B207" s="252"/>
      <c r="C207" s="252"/>
      <c r="D207" s="252"/>
      <c r="E207" s="252"/>
      <c r="F207" s="252"/>
      <c r="G207" s="252"/>
      <c r="H207" s="252"/>
      <c r="I207" s="252"/>
      <c r="J207" s="252"/>
      <c r="K207" s="253"/>
      <c r="L207" s="253"/>
      <c r="M207" s="252"/>
      <c r="N207" s="252"/>
      <c r="O207" s="252"/>
      <c r="P207" s="252"/>
      <c r="Q207" s="252"/>
      <c r="R207" s="252"/>
      <c r="S207" s="252"/>
      <c r="T207" s="252"/>
      <c r="U207" s="256"/>
      <c r="V207" s="257"/>
      <c r="W207" s="256"/>
      <c r="X207" s="257"/>
      <c r="Y207" s="257"/>
      <c r="Z207" s="257"/>
      <c r="AA207" s="256"/>
      <c r="AB207" s="256"/>
      <c r="AC207" s="256"/>
      <c r="AD207" s="256"/>
      <c r="AE207" s="256"/>
      <c r="AF207" s="256"/>
      <c r="AG207" s="256"/>
      <c r="AH207" s="258"/>
      <c r="AI207" s="259"/>
      <c r="AJ207" s="258"/>
      <c r="AK207" s="260"/>
      <c r="AL207" s="261"/>
      <c r="AM207" s="261"/>
      <c r="AN207" s="261"/>
      <c r="AO207" s="264"/>
    </row>
    <row r="208" spans="1:41" s="263" customFormat="1" ht="14.25">
      <c r="A208" s="126"/>
      <c r="B208" s="252"/>
      <c r="C208" s="252"/>
      <c r="D208" s="252"/>
      <c r="E208" s="252"/>
      <c r="F208" s="252"/>
      <c r="G208" s="252"/>
      <c r="H208" s="252"/>
      <c r="I208" s="252"/>
      <c r="J208" s="252"/>
      <c r="K208" s="253"/>
      <c r="L208" s="253"/>
      <c r="M208" s="252"/>
      <c r="N208" s="252"/>
      <c r="O208" s="252"/>
      <c r="P208" s="252"/>
      <c r="Q208" s="252"/>
      <c r="R208" s="252"/>
      <c r="S208" s="252"/>
      <c r="T208" s="252"/>
      <c r="U208" s="256"/>
      <c r="V208" s="257"/>
      <c r="W208" s="256"/>
      <c r="X208" s="257"/>
      <c r="Y208" s="257"/>
      <c r="Z208" s="257"/>
      <c r="AA208" s="256"/>
      <c r="AB208" s="256"/>
      <c r="AC208" s="256"/>
      <c r="AD208" s="256"/>
      <c r="AE208" s="256"/>
      <c r="AF208" s="256"/>
      <c r="AG208" s="256"/>
      <c r="AH208" s="258"/>
      <c r="AI208" s="259"/>
      <c r="AJ208" s="258"/>
      <c r="AK208" s="260"/>
      <c r="AL208" s="261"/>
      <c r="AM208" s="261"/>
      <c r="AN208" s="261"/>
      <c r="AO208" s="264"/>
    </row>
    <row r="209" spans="1:41" s="263" customFormat="1" ht="14.25">
      <c r="A209" s="126"/>
      <c r="B209" s="252"/>
      <c r="C209" s="252"/>
      <c r="D209" s="252"/>
      <c r="E209" s="252"/>
      <c r="F209" s="252"/>
      <c r="G209" s="252"/>
      <c r="H209" s="252"/>
      <c r="I209" s="252"/>
      <c r="J209" s="252"/>
      <c r="K209" s="253"/>
      <c r="L209" s="253"/>
      <c r="M209" s="252"/>
      <c r="N209" s="252"/>
      <c r="O209" s="252"/>
      <c r="P209" s="252"/>
      <c r="Q209" s="252"/>
      <c r="R209" s="252"/>
      <c r="S209" s="252"/>
      <c r="T209" s="252"/>
      <c r="U209" s="256"/>
      <c r="V209" s="257"/>
      <c r="W209" s="256"/>
      <c r="X209" s="257"/>
      <c r="Y209" s="257"/>
      <c r="Z209" s="257"/>
      <c r="AA209" s="256"/>
      <c r="AB209" s="256"/>
      <c r="AC209" s="256"/>
      <c r="AD209" s="256"/>
      <c r="AE209" s="256"/>
      <c r="AF209" s="256"/>
      <c r="AG209" s="256"/>
      <c r="AH209" s="258"/>
      <c r="AI209" s="259"/>
      <c r="AJ209" s="258"/>
      <c r="AK209" s="260"/>
      <c r="AL209" s="261"/>
      <c r="AM209" s="261"/>
      <c r="AN209" s="261"/>
      <c r="AO209" s="264"/>
    </row>
    <row r="210" spans="1:41" s="263" customFormat="1" ht="14.25">
      <c r="A210" s="126"/>
      <c r="B210" s="252"/>
      <c r="C210" s="252"/>
      <c r="D210" s="252"/>
      <c r="E210" s="252"/>
      <c r="F210" s="252"/>
      <c r="G210" s="252"/>
      <c r="H210" s="252"/>
      <c r="I210" s="252"/>
      <c r="J210" s="252"/>
      <c r="K210" s="253"/>
      <c r="L210" s="253"/>
      <c r="M210" s="252"/>
      <c r="N210" s="252"/>
      <c r="O210" s="252"/>
      <c r="P210" s="252"/>
      <c r="Q210" s="252"/>
      <c r="R210" s="252"/>
      <c r="S210" s="252"/>
      <c r="T210" s="252"/>
      <c r="U210" s="256"/>
      <c r="V210" s="257"/>
      <c r="W210" s="256"/>
      <c r="X210" s="257"/>
      <c r="Y210" s="257"/>
      <c r="Z210" s="257"/>
      <c r="AA210" s="256"/>
      <c r="AB210" s="256"/>
      <c r="AC210" s="256"/>
      <c r="AD210" s="256"/>
      <c r="AE210" s="256"/>
      <c r="AF210" s="256"/>
      <c r="AG210" s="256"/>
      <c r="AH210" s="258"/>
      <c r="AI210" s="259"/>
      <c r="AJ210" s="258"/>
      <c r="AK210" s="260"/>
      <c r="AL210" s="261"/>
      <c r="AM210" s="261"/>
      <c r="AN210" s="261"/>
      <c r="AO210" s="264"/>
    </row>
    <row r="211" spans="1:41" s="263" customFormat="1" ht="14.25">
      <c r="A211" s="126"/>
      <c r="B211" s="252"/>
      <c r="C211" s="252"/>
      <c r="D211" s="252"/>
      <c r="E211" s="252"/>
      <c r="F211" s="252"/>
      <c r="G211" s="252"/>
      <c r="H211" s="252"/>
      <c r="I211" s="252"/>
      <c r="J211" s="252"/>
      <c r="K211" s="253"/>
      <c r="L211" s="253"/>
      <c r="M211" s="252"/>
      <c r="N211" s="252"/>
      <c r="O211" s="252"/>
      <c r="P211" s="252"/>
      <c r="Q211" s="252"/>
      <c r="R211" s="252"/>
      <c r="S211" s="252"/>
      <c r="T211" s="252"/>
      <c r="U211" s="256"/>
      <c r="V211" s="257"/>
      <c r="W211" s="256"/>
      <c r="X211" s="257"/>
      <c r="Y211" s="257"/>
      <c r="Z211" s="257"/>
      <c r="AA211" s="256"/>
      <c r="AB211" s="256"/>
      <c r="AC211" s="256"/>
      <c r="AD211" s="256"/>
      <c r="AE211" s="256"/>
      <c r="AF211" s="256"/>
      <c r="AG211" s="256"/>
      <c r="AH211" s="258"/>
      <c r="AI211" s="259"/>
      <c r="AJ211" s="258"/>
      <c r="AK211" s="260"/>
      <c r="AL211" s="261"/>
      <c r="AM211" s="261"/>
      <c r="AN211" s="261"/>
      <c r="AO211" s="264"/>
    </row>
    <row r="212" spans="1:41" s="263" customFormat="1" ht="14.25">
      <c r="A212" s="126"/>
      <c r="B212" s="252"/>
      <c r="C212" s="252"/>
      <c r="D212" s="252"/>
      <c r="E212" s="252"/>
      <c r="F212" s="252"/>
      <c r="G212" s="252"/>
      <c r="H212" s="252"/>
      <c r="I212" s="252"/>
      <c r="J212" s="252"/>
      <c r="K212" s="253"/>
      <c r="L212" s="253"/>
      <c r="M212" s="252"/>
      <c r="N212" s="252"/>
      <c r="O212" s="252"/>
      <c r="P212" s="252"/>
      <c r="Q212" s="252"/>
      <c r="R212" s="252"/>
      <c r="S212" s="252"/>
      <c r="T212" s="252"/>
      <c r="U212" s="256"/>
      <c r="V212" s="257"/>
      <c r="W212" s="256"/>
      <c r="X212" s="257"/>
      <c r="Y212" s="257"/>
      <c r="Z212" s="257"/>
      <c r="AA212" s="256"/>
      <c r="AB212" s="256"/>
      <c r="AC212" s="256"/>
      <c r="AD212" s="256"/>
      <c r="AE212" s="256"/>
      <c r="AF212" s="256"/>
      <c r="AG212" s="256"/>
      <c r="AH212" s="258"/>
      <c r="AI212" s="259"/>
      <c r="AJ212" s="258"/>
      <c r="AK212" s="260"/>
      <c r="AL212" s="261"/>
      <c r="AM212" s="261"/>
      <c r="AN212" s="261"/>
      <c r="AO212" s="264"/>
    </row>
    <row r="213" spans="1:41" s="263" customFormat="1" ht="14.25">
      <c r="A213" s="126"/>
      <c r="B213" s="252"/>
      <c r="C213" s="252"/>
      <c r="D213" s="252"/>
      <c r="E213" s="252"/>
      <c r="F213" s="252"/>
      <c r="G213" s="252"/>
      <c r="H213" s="252"/>
      <c r="I213" s="252"/>
      <c r="J213" s="252"/>
      <c r="K213" s="253"/>
      <c r="L213" s="253"/>
      <c r="M213" s="252"/>
      <c r="N213" s="252"/>
      <c r="O213" s="252"/>
      <c r="P213" s="252"/>
      <c r="Q213" s="252"/>
      <c r="R213" s="252"/>
      <c r="S213" s="252"/>
      <c r="T213" s="252"/>
      <c r="U213" s="256"/>
      <c r="V213" s="257"/>
      <c r="W213" s="256"/>
      <c r="X213" s="257"/>
      <c r="Y213" s="257"/>
      <c r="Z213" s="257"/>
      <c r="AA213" s="256"/>
      <c r="AB213" s="256"/>
      <c r="AC213" s="256"/>
      <c r="AD213" s="256"/>
      <c r="AE213" s="256"/>
      <c r="AF213" s="256"/>
      <c r="AG213" s="256"/>
      <c r="AH213" s="258"/>
      <c r="AI213" s="259"/>
      <c r="AJ213" s="258"/>
      <c r="AK213" s="260"/>
      <c r="AL213" s="261"/>
      <c r="AM213" s="261"/>
      <c r="AN213" s="261"/>
      <c r="AO213" s="264"/>
    </row>
    <row r="214" spans="1:41" s="263" customFormat="1" ht="14.25">
      <c r="A214" s="126"/>
      <c r="B214" s="252"/>
      <c r="C214" s="252"/>
      <c r="D214" s="252"/>
      <c r="E214" s="252"/>
      <c r="F214" s="252"/>
      <c r="G214" s="252"/>
      <c r="H214" s="252"/>
      <c r="I214" s="252"/>
      <c r="J214" s="252"/>
      <c r="K214" s="253"/>
      <c r="L214" s="253"/>
      <c r="M214" s="252"/>
      <c r="N214" s="252"/>
      <c r="O214" s="252"/>
      <c r="P214" s="252"/>
      <c r="Q214" s="252"/>
      <c r="R214" s="252"/>
      <c r="S214" s="252"/>
      <c r="T214" s="252"/>
      <c r="U214" s="256"/>
      <c r="V214" s="257"/>
      <c r="W214" s="256"/>
      <c r="X214" s="257"/>
      <c r="Y214" s="257"/>
      <c r="Z214" s="257"/>
      <c r="AA214" s="256"/>
      <c r="AB214" s="256"/>
      <c r="AC214" s="256"/>
      <c r="AD214" s="256"/>
      <c r="AE214" s="256"/>
      <c r="AF214" s="256"/>
      <c r="AG214" s="256"/>
      <c r="AH214" s="258"/>
      <c r="AI214" s="259"/>
      <c r="AJ214" s="258"/>
      <c r="AK214" s="260"/>
      <c r="AL214" s="261"/>
      <c r="AM214" s="261"/>
      <c r="AN214" s="261"/>
      <c r="AO214" s="264"/>
    </row>
    <row r="215" spans="1:41" s="263" customFormat="1" ht="14.25">
      <c r="A215" s="126"/>
      <c r="B215" s="252"/>
      <c r="C215" s="252"/>
      <c r="D215" s="252"/>
      <c r="E215" s="252"/>
      <c r="F215" s="252"/>
      <c r="G215" s="252"/>
      <c r="H215" s="252"/>
      <c r="I215" s="252"/>
      <c r="J215" s="252"/>
      <c r="K215" s="253"/>
      <c r="L215" s="253"/>
      <c r="M215" s="252"/>
      <c r="N215" s="252"/>
      <c r="O215" s="252"/>
      <c r="P215" s="252"/>
      <c r="Q215" s="252"/>
      <c r="R215" s="252"/>
      <c r="S215" s="252"/>
      <c r="T215" s="252"/>
      <c r="U215" s="256"/>
      <c r="V215" s="257"/>
      <c r="W215" s="256"/>
      <c r="X215" s="257"/>
      <c r="Y215" s="257"/>
      <c r="Z215" s="257"/>
      <c r="AA215" s="256"/>
      <c r="AB215" s="256"/>
      <c r="AC215" s="256"/>
      <c r="AD215" s="256"/>
      <c r="AE215" s="256"/>
      <c r="AF215" s="256"/>
      <c r="AG215" s="256"/>
      <c r="AH215" s="258"/>
      <c r="AI215" s="259"/>
      <c r="AJ215" s="258"/>
      <c r="AK215" s="260"/>
      <c r="AL215" s="261"/>
      <c r="AM215" s="261"/>
      <c r="AN215" s="261"/>
      <c r="AO215" s="264"/>
    </row>
    <row r="216" spans="1:41" s="263" customFormat="1" ht="14.25">
      <c r="A216" s="126"/>
      <c r="B216" s="252"/>
      <c r="C216" s="252"/>
      <c r="D216" s="252"/>
      <c r="E216" s="252"/>
      <c r="F216" s="252"/>
      <c r="G216" s="252"/>
      <c r="H216" s="252"/>
      <c r="I216" s="252"/>
      <c r="J216" s="252"/>
      <c r="K216" s="253"/>
      <c r="L216" s="253"/>
      <c r="M216" s="252"/>
      <c r="N216" s="252"/>
      <c r="O216" s="252"/>
      <c r="P216" s="252"/>
      <c r="Q216" s="252"/>
      <c r="R216" s="252"/>
      <c r="S216" s="252"/>
      <c r="T216" s="252"/>
      <c r="U216" s="256"/>
      <c r="V216" s="257"/>
      <c r="W216" s="256"/>
      <c r="X216" s="257"/>
      <c r="Y216" s="257"/>
      <c r="Z216" s="257"/>
      <c r="AA216" s="256"/>
      <c r="AB216" s="256"/>
      <c r="AC216" s="256"/>
      <c r="AD216" s="256"/>
      <c r="AE216" s="256"/>
      <c r="AF216" s="256"/>
      <c r="AG216" s="256"/>
      <c r="AH216" s="258"/>
      <c r="AI216" s="259"/>
      <c r="AJ216" s="258"/>
      <c r="AK216" s="260"/>
      <c r="AL216" s="261"/>
      <c r="AM216" s="261"/>
      <c r="AN216" s="261"/>
      <c r="AO216" s="264"/>
    </row>
    <row r="217" spans="1:41" s="263" customFormat="1" ht="14.25">
      <c r="A217" s="126"/>
      <c r="B217" s="252"/>
      <c r="C217" s="252"/>
      <c r="D217" s="252"/>
      <c r="E217" s="252"/>
      <c r="F217" s="252"/>
      <c r="G217" s="252"/>
      <c r="H217" s="252"/>
      <c r="I217" s="252"/>
      <c r="J217" s="252"/>
      <c r="K217" s="253"/>
      <c r="L217" s="253"/>
      <c r="M217" s="252"/>
      <c r="N217" s="252"/>
      <c r="O217" s="252"/>
      <c r="P217" s="252"/>
      <c r="Q217" s="252"/>
      <c r="R217" s="252"/>
      <c r="S217" s="252"/>
      <c r="T217" s="252"/>
      <c r="U217" s="256"/>
      <c r="V217" s="257"/>
      <c r="W217" s="256"/>
      <c r="X217" s="257"/>
      <c r="Y217" s="257"/>
      <c r="Z217" s="257"/>
      <c r="AA217" s="256"/>
      <c r="AB217" s="256"/>
      <c r="AC217" s="256"/>
      <c r="AD217" s="256"/>
      <c r="AE217" s="256"/>
      <c r="AF217" s="256"/>
      <c r="AG217" s="256"/>
      <c r="AH217" s="258"/>
      <c r="AI217" s="259"/>
      <c r="AJ217" s="258"/>
      <c r="AK217" s="260"/>
      <c r="AL217" s="261"/>
      <c r="AM217" s="261"/>
      <c r="AN217" s="261"/>
      <c r="AO217" s="264"/>
    </row>
    <row r="218" spans="1:41" s="263" customFormat="1" ht="14.25">
      <c r="A218" s="126"/>
      <c r="B218" s="252"/>
      <c r="C218" s="252"/>
      <c r="D218" s="252"/>
      <c r="E218" s="252"/>
      <c r="F218" s="252"/>
      <c r="G218" s="252"/>
      <c r="H218" s="252"/>
      <c r="I218" s="252"/>
      <c r="J218" s="252"/>
      <c r="K218" s="253"/>
      <c r="L218" s="253"/>
      <c r="M218" s="252"/>
      <c r="N218" s="252"/>
      <c r="O218" s="252"/>
      <c r="P218" s="252"/>
      <c r="Q218" s="252"/>
      <c r="R218" s="252"/>
      <c r="S218" s="252"/>
      <c r="T218" s="252"/>
      <c r="U218" s="256"/>
      <c r="V218" s="257"/>
      <c r="W218" s="256"/>
      <c r="X218" s="257"/>
      <c r="Y218" s="257"/>
      <c r="Z218" s="257"/>
      <c r="AA218" s="256"/>
      <c r="AB218" s="256"/>
      <c r="AC218" s="256"/>
      <c r="AD218" s="256"/>
      <c r="AE218" s="256"/>
      <c r="AF218" s="256"/>
      <c r="AG218" s="256"/>
      <c r="AH218" s="258"/>
      <c r="AI218" s="259"/>
      <c r="AJ218" s="258"/>
      <c r="AK218" s="260"/>
      <c r="AL218" s="261"/>
      <c r="AM218" s="261"/>
      <c r="AN218" s="261"/>
      <c r="AO218" s="264"/>
    </row>
    <row r="219" spans="1:41" s="263" customFormat="1" ht="14.25">
      <c r="A219" s="126"/>
      <c r="B219" s="252"/>
      <c r="C219" s="252"/>
      <c r="D219" s="252"/>
      <c r="E219" s="252"/>
      <c r="F219" s="252"/>
      <c r="G219" s="252"/>
      <c r="H219" s="252"/>
      <c r="I219" s="252"/>
      <c r="J219" s="252"/>
      <c r="K219" s="253"/>
      <c r="L219" s="253"/>
      <c r="M219" s="252"/>
      <c r="N219" s="252"/>
      <c r="O219" s="252"/>
      <c r="P219" s="252"/>
      <c r="Q219" s="252"/>
      <c r="R219" s="252"/>
      <c r="S219" s="252"/>
      <c r="T219" s="252"/>
      <c r="U219" s="256"/>
      <c r="V219" s="257"/>
      <c r="W219" s="256"/>
      <c r="X219" s="257"/>
      <c r="Y219" s="257"/>
      <c r="Z219" s="257"/>
      <c r="AA219" s="256"/>
      <c r="AB219" s="256"/>
      <c r="AC219" s="256"/>
      <c r="AD219" s="256"/>
      <c r="AE219" s="256"/>
      <c r="AF219" s="256"/>
      <c r="AG219" s="256"/>
      <c r="AH219" s="258"/>
      <c r="AI219" s="259"/>
      <c r="AJ219" s="258"/>
      <c r="AK219" s="260"/>
      <c r="AL219" s="261"/>
      <c r="AM219" s="261"/>
      <c r="AN219" s="261"/>
      <c r="AO219" s="264"/>
    </row>
    <row r="220" spans="1:41" s="263" customFormat="1" ht="14.25">
      <c r="A220" s="126"/>
      <c r="B220" s="252"/>
      <c r="C220" s="252"/>
      <c r="D220" s="252"/>
      <c r="E220" s="252"/>
      <c r="F220" s="252"/>
      <c r="G220" s="252"/>
      <c r="H220" s="252"/>
      <c r="I220" s="252"/>
      <c r="J220" s="252"/>
      <c r="K220" s="253"/>
      <c r="L220" s="253"/>
      <c r="M220" s="252"/>
      <c r="N220" s="252"/>
      <c r="O220" s="252"/>
      <c r="P220" s="252"/>
      <c r="Q220" s="252"/>
      <c r="R220" s="252"/>
      <c r="S220" s="252"/>
      <c r="T220" s="252"/>
      <c r="U220" s="256"/>
      <c r="V220" s="257"/>
      <c r="W220" s="256"/>
      <c r="X220" s="257"/>
      <c r="Y220" s="257"/>
      <c r="Z220" s="257"/>
      <c r="AA220" s="256"/>
      <c r="AB220" s="256"/>
      <c r="AC220" s="256"/>
      <c r="AD220" s="256"/>
      <c r="AE220" s="256"/>
      <c r="AF220" s="256"/>
      <c r="AG220" s="256"/>
      <c r="AH220" s="258"/>
      <c r="AI220" s="259"/>
      <c r="AJ220" s="258"/>
      <c r="AK220" s="260"/>
      <c r="AL220" s="261"/>
      <c r="AM220" s="261"/>
      <c r="AN220" s="261"/>
      <c r="AO220" s="264"/>
    </row>
    <row r="221" spans="1:41" s="263" customFormat="1" ht="14.25">
      <c r="A221" s="126"/>
      <c r="B221" s="252"/>
      <c r="C221" s="252"/>
      <c r="D221" s="252"/>
      <c r="E221" s="252"/>
      <c r="F221" s="252"/>
      <c r="G221" s="252"/>
      <c r="H221" s="252"/>
      <c r="I221" s="252"/>
      <c r="J221" s="252"/>
      <c r="K221" s="253"/>
      <c r="L221" s="253"/>
      <c r="M221" s="252"/>
      <c r="N221" s="252"/>
      <c r="O221" s="252"/>
      <c r="P221" s="252"/>
      <c r="Q221" s="252"/>
      <c r="R221" s="252"/>
      <c r="S221" s="252"/>
      <c r="T221" s="252"/>
      <c r="U221" s="256"/>
      <c r="V221" s="257"/>
      <c r="W221" s="256"/>
      <c r="X221" s="257"/>
      <c r="Y221" s="257"/>
      <c r="Z221" s="257"/>
      <c r="AA221" s="256"/>
      <c r="AB221" s="256"/>
      <c r="AC221" s="256"/>
      <c r="AD221" s="256"/>
      <c r="AE221" s="256"/>
      <c r="AF221" s="256"/>
      <c r="AG221" s="256"/>
      <c r="AH221" s="258"/>
      <c r="AI221" s="259"/>
      <c r="AJ221" s="258"/>
      <c r="AK221" s="260"/>
      <c r="AL221" s="261"/>
      <c r="AM221" s="261"/>
      <c r="AN221" s="261"/>
      <c r="AO221" s="264"/>
    </row>
    <row r="222" spans="1:41" s="263" customFormat="1" ht="14.25">
      <c r="A222" s="126"/>
      <c r="B222" s="252"/>
      <c r="C222" s="252"/>
      <c r="D222" s="252"/>
      <c r="E222" s="252"/>
      <c r="F222" s="252"/>
      <c r="G222" s="252"/>
      <c r="H222" s="252"/>
      <c r="I222" s="252"/>
      <c r="J222" s="252"/>
      <c r="K222" s="253"/>
      <c r="L222" s="253"/>
      <c r="M222" s="252"/>
      <c r="N222" s="252"/>
      <c r="O222" s="252"/>
      <c r="P222" s="252"/>
      <c r="Q222" s="252"/>
      <c r="R222" s="252"/>
      <c r="S222" s="252"/>
      <c r="T222" s="252"/>
      <c r="U222" s="256"/>
      <c r="V222" s="257"/>
      <c r="W222" s="256"/>
      <c r="X222" s="257"/>
      <c r="Y222" s="257"/>
      <c r="Z222" s="257"/>
      <c r="AA222" s="256"/>
      <c r="AB222" s="256"/>
      <c r="AC222" s="256"/>
      <c r="AD222" s="256"/>
      <c r="AE222" s="256"/>
      <c r="AF222" s="256"/>
      <c r="AG222" s="256"/>
      <c r="AH222" s="258"/>
      <c r="AI222" s="259"/>
      <c r="AJ222" s="258"/>
      <c r="AK222" s="260"/>
      <c r="AL222" s="261"/>
      <c r="AM222" s="261"/>
      <c r="AN222" s="261"/>
      <c r="AO222" s="264"/>
    </row>
    <row r="223" spans="1:41" s="263" customFormat="1" ht="14.25">
      <c r="A223" s="126"/>
      <c r="B223" s="252"/>
      <c r="C223" s="252"/>
      <c r="D223" s="252"/>
      <c r="E223" s="252"/>
      <c r="F223" s="252"/>
      <c r="G223" s="252"/>
      <c r="H223" s="252"/>
      <c r="I223" s="252"/>
      <c r="J223" s="252"/>
      <c r="K223" s="253"/>
      <c r="L223" s="253"/>
      <c r="M223" s="252"/>
      <c r="N223" s="252"/>
      <c r="O223" s="252"/>
      <c r="P223" s="252"/>
      <c r="Q223" s="252"/>
      <c r="R223" s="252"/>
      <c r="S223" s="252"/>
      <c r="T223" s="252"/>
      <c r="U223" s="256"/>
      <c r="V223" s="257"/>
      <c r="W223" s="256"/>
      <c r="X223" s="257"/>
      <c r="Y223" s="257"/>
      <c r="Z223" s="257"/>
      <c r="AA223" s="256"/>
      <c r="AB223" s="256"/>
      <c r="AC223" s="256"/>
      <c r="AD223" s="256"/>
      <c r="AE223" s="256"/>
      <c r="AF223" s="256"/>
      <c r="AG223" s="256"/>
      <c r="AH223" s="258"/>
      <c r="AI223" s="259"/>
      <c r="AJ223" s="258"/>
      <c r="AK223" s="260"/>
      <c r="AL223" s="261"/>
      <c r="AM223" s="261"/>
      <c r="AN223" s="261"/>
      <c r="AO223" s="264"/>
    </row>
    <row r="224" spans="1:41" s="263" customFormat="1" ht="14.25">
      <c r="A224" s="126"/>
      <c r="B224" s="252"/>
      <c r="C224" s="252"/>
      <c r="D224" s="252"/>
      <c r="E224" s="252"/>
      <c r="F224" s="252"/>
      <c r="G224" s="252"/>
      <c r="H224" s="252"/>
      <c r="I224" s="252"/>
      <c r="J224" s="252"/>
      <c r="K224" s="253"/>
      <c r="L224" s="253"/>
      <c r="M224" s="252"/>
      <c r="N224" s="252"/>
      <c r="O224" s="252"/>
      <c r="P224" s="252"/>
      <c r="Q224" s="252"/>
      <c r="R224" s="252"/>
      <c r="S224" s="252"/>
      <c r="T224" s="252"/>
      <c r="U224" s="256"/>
      <c r="V224" s="257"/>
      <c r="W224" s="256"/>
      <c r="X224" s="257"/>
      <c r="Y224" s="257"/>
      <c r="Z224" s="257"/>
      <c r="AA224" s="256"/>
      <c r="AB224" s="256"/>
      <c r="AC224" s="256"/>
      <c r="AD224" s="256"/>
      <c r="AE224" s="256"/>
      <c r="AF224" s="256"/>
      <c r="AG224" s="256"/>
      <c r="AH224" s="258"/>
      <c r="AI224" s="259"/>
      <c r="AJ224" s="258"/>
      <c r="AK224" s="260"/>
      <c r="AL224" s="261"/>
      <c r="AM224" s="261"/>
      <c r="AN224" s="261"/>
      <c r="AO224" s="264"/>
    </row>
    <row r="225" spans="1:41" s="263" customFormat="1" ht="14.25">
      <c r="A225" s="126"/>
      <c r="B225" s="252"/>
      <c r="C225" s="252"/>
      <c r="D225" s="252"/>
      <c r="E225" s="252"/>
      <c r="F225" s="252"/>
      <c r="G225" s="252"/>
      <c r="H225" s="252"/>
      <c r="I225" s="252"/>
      <c r="J225" s="252"/>
      <c r="K225" s="253"/>
      <c r="L225" s="253"/>
      <c r="M225" s="252"/>
      <c r="N225" s="252"/>
      <c r="O225" s="252"/>
      <c r="P225" s="252"/>
      <c r="Q225" s="252"/>
      <c r="R225" s="252"/>
      <c r="S225" s="252"/>
      <c r="T225" s="252"/>
      <c r="U225" s="256"/>
      <c r="V225" s="257"/>
      <c r="W225" s="256"/>
      <c r="X225" s="257"/>
      <c r="Y225" s="257"/>
      <c r="Z225" s="257"/>
      <c r="AA225" s="256"/>
      <c r="AB225" s="256"/>
      <c r="AC225" s="256"/>
      <c r="AD225" s="256"/>
      <c r="AE225" s="256"/>
      <c r="AF225" s="256"/>
      <c r="AG225" s="256"/>
      <c r="AH225" s="258"/>
      <c r="AI225" s="259"/>
      <c r="AJ225" s="258"/>
      <c r="AK225" s="260"/>
      <c r="AL225" s="261"/>
      <c r="AM225" s="261"/>
      <c r="AN225" s="261"/>
      <c r="AO225" s="264"/>
    </row>
    <row r="226" spans="1:41" s="263" customFormat="1" ht="14.25">
      <c r="A226" s="126"/>
      <c r="B226" s="252"/>
      <c r="C226" s="252"/>
      <c r="D226" s="252"/>
      <c r="E226" s="252"/>
      <c r="F226" s="252"/>
      <c r="G226" s="252"/>
      <c r="H226" s="252"/>
      <c r="I226" s="252"/>
      <c r="J226" s="252"/>
      <c r="K226" s="253"/>
      <c r="L226" s="253"/>
      <c r="M226" s="252"/>
      <c r="N226" s="252"/>
      <c r="O226" s="252"/>
      <c r="P226" s="252"/>
      <c r="Q226" s="252"/>
      <c r="R226" s="252"/>
      <c r="S226" s="252"/>
      <c r="T226" s="252"/>
      <c r="U226" s="256"/>
      <c r="V226" s="257"/>
      <c r="W226" s="256"/>
      <c r="X226" s="257"/>
      <c r="Y226" s="257"/>
      <c r="Z226" s="257"/>
      <c r="AA226" s="256"/>
      <c r="AB226" s="256"/>
      <c r="AC226" s="256"/>
      <c r="AD226" s="256"/>
      <c r="AE226" s="256"/>
      <c r="AF226" s="256"/>
      <c r="AG226" s="256"/>
      <c r="AH226" s="258"/>
      <c r="AI226" s="259"/>
      <c r="AJ226" s="258"/>
      <c r="AK226" s="260"/>
      <c r="AL226" s="261"/>
      <c r="AM226" s="261"/>
      <c r="AN226" s="261"/>
      <c r="AO226" s="264"/>
    </row>
    <row r="227" spans="1:41" s="263" customFormat="1" ht="14.25">
      <c r="A227" s="126"/>
      <c r="B227" s="252"/>
      <c r="C227" s="252"/>
      <c r="D227" s="252"/>
      <c r="E227" s="252"/>
      <c r="F227" s="252"/>
      <c r="G227" s="252"/>
      <c r="H227" s="252"/>
      <c r="I227" s="252"/>
      <c r="J227" s="252"/>
      <c r="K227" s="253"/>
      <c r="L227" s="253"/>
      <c r="M227" s="252"/>
      <c r="N227" s="252"/>
      <c r="O227" s="252"/>
      <c r="P227" s="252"/>
      <c r="Q227" s="252"/>
      <c r="R227" s="252"/>
      <c r="S227" s="252"/>
      <c r="T227" s="252"/>
      <c r="U227" s="256"/>
      <c r="V227" s="257"/>
      <c r="W227" s="256"/>
      <c r="X227" s="257"/>
      <c r="Y227" s="257"/>
      <c r="Z227" s="257"/>
      <c r="AA227" s="256"/>
      <c r="AB227" s="256"/>
      <c r="AC227" s="256"/>
      <c r="AD227" s="256"/>
      <c r="AE227" s="256"/>
      <c r="AF227" s="256"/>
      <c r="AG227" s="256"/>
      <c r="AH227" s="258"/>
      <c r="AI227" s="259"/>
      <c r="AJ227" s="258"/>
      <c r="AK227" s="260"/>
      <c r="AL227" s="261"/>
      <c r="AM227" s="261"/>
      <c r="AN227" s="261"/>
      <c r="AO227" s="264"/>
    </row>
    <row r="228" spans="1:41" s="263" customFormat="1" ht="14.25">
      <c r="A228" s="126"/>
      <c r="B228" s="252"/>
      <c r="C228" s="252"/>
      <c r="D228" s="252"/>
      <c r="E228" s="252"/>
      <c r="F228" s="252"/>
      <c r="G228" s="252"/>
      <c r="H228" s="252"/>
      <c r="I228" s="252"/>
      <c r="J228" s="252"/>
      <c r="K228" s="253"/>
      <c r="L228" s="253"/>
      <c r="M228" s="252"/>
      <c r="N228" s="252"/>
      <c r="O228" s="252"/>
      <c r="P228" s="252"/>
      <c r="Q228" s="252"/>
      <c r="R228" s="252"/>
      <c r="S228" s="252"/>
      <c r="T228" s="252"/>
      <c r="U228" s="256"/>
      <c r="V228" s="257"/>
      <c r="W228" s="256"/>
      <c r="X228" s="257"/>
      <c r="Y228" s="257"/>
      <c r="Z228" s="257"/>
      <c r="AA228" s="256"/>
      <c r="AB228" s="256"/>
      <c r="AC228" s="256"/>
      <c r="AD228" s="256"/>
      <c r="AE228" s="256"/>
      <c r="AF228" s="256"/>
      <c r="AG228" s="256"/>
      <c r="AH228" s="258"/>
      <c r="AI228" s="259"/>
      <c r="AJ228" s="258"/>
      <c r="AK228" s="260"/>
      <c r="AL228" s="261"/>
      <c r="AM228" s="261"/>
      <c r="AN228" s="261"/>
      <c r="AO228" s="264"/>
    </row>
    <row r="229" spans="1:41" s="263" customFormat="1" ht="14.25">
      <c r="A229" s="126"/>
      <c r="B229" s="252"/>
      <c r="C229" s="252"/>
      <c r="D229" s="252"/>
      <c r="E229" s="252"/>
      <c r="F229" s="252"/>
      <c r="G229" s="252"/>
      <c r="H229" s="252"/>
      <c r="I229" s="252"/>
      <c r="J229" s="252"/>
      <c r="K229" s="253"/>
      <c r="L229" s="253"/>
      <c r="M229" s="252"/>
      <c r="N229" s="252"/>
      <c r="O229" s="252"/>
      <c r="P229" s="252"/>
      <c r="Q229" s="252"/>
      <c r="R229" s="252"/>
      <c r="S229" s="252"/>
      <c r="T229" s="252"/>
      <c r="U229" s="256"/>
      <c r="V229" s="257"/>
      <c r="W229" s="256"/>
      <c r="X229" s="257"/>
      <c r="Y229" s="257"/>
      <c r="Z229" s="257"/>
      <c r="AA229" s="256"/>
      <c r="AB229" s="256"/>
      <c r="AC229" s="256"/>
      <c r="AD229" s="256"/>
      <c r="AE229" s="256"/>
      <c r="AF229" s="256"/>
      <c r="AG229" s="256"/>
      <c r="AH229" s="258"/>
      <c r="AI229" s="259"/>
      <c r="AJ229" s="258"/>
      <c r="AK229" s="260"/>
      <c r="AL229" s="261"/>
      <c r="AM229" s="261"/>
      <c r="AN229" s="261"/>
      <c r="AO229" s="264"/>
    </row>
    <row r="230" spans="1:41" s="263" customFormat="1" ht="14.25">
      <c r="A230" s="126"/>
      <c r="B230" s="252"/>
      <c r="C230" s="252"/>
      <c r="D230" s="252"/>
      <c r="E230" s="252"/>
      <c r="F230" s="252"/>
      <c r="G230" s="252"/>
      <c r="H230" s="252"/>
      <c r="I230" s="252"/>
      <c r="J230" s="252"/>
      <c r="K230" s="253"/>
      <c r="L230" s="253"/>
      <c r="M230" s="252"/>
      <c r="N230" s="252"/>
      <c r="O230" s="252"/>
      <c r="P230" s="252"/>
      <c r="Q230" s="252"/>
      <c r="R230" s="252"/>
      <c r="S230" s="252"/>
      <c r="T230" s="252"/>
      <c r="U230" s="256"/>
      <c r="V230" s="257"/>
      <c r="W230" s="256"/>
      <c r="X230" s="257"/>
      <c r="Y230" s="257"/>
      <c r="Z230" s="257"/>
      <c r="AA230" s="256"/>
      <c r="AB230" s="256"/>
      <c r="AC230" s="256"/>
      <c r="AD230" s="256"/>
      <c r="AE230" s="256"/>
      <c r="AF230" s="256"/>
      <c r="AG230" s="256"/>
      <c r="AH230" s="258"/>
      <c r="AI230" s="259"/>
      <c r="AJ230" s="258"/>
      <c r="AK230" s="260"/>
      <c r="AL230" s="261"/>
      <c r="AM230" s="261"/>
      <c r="AN230" s="261"/>
      <c r="AO230" s="264"/>
    </row>
    <row r="231" spans="1:41" s="263" customFormat="1" ht="14.25">
      <c r="A231" s="126"/>
      <c r="B231" s="252"/>
      <c r="C231" s="252"/>
      <c r="D231" s="252"/>
      <c r="E231" s="252"/>
      <c r="F231" s="252"/>
      <c r="G231" s="252"/>
      <c r="H231" s="252"/>
      <c r="I231" s="252"/>
      <c r="J231" s="252"/>
      <c r="K231" s="253"/>
      <c r="L231" s="253"/>
      <c r="M231" s="252"/>
      <c r="N231" s="252"/>
      <c r="O231" s="252"/>
      <c r="P231" s="252"/>
      <c r="Q231" s="252"/>
      <c r="R231" s="252"/>
      <c r="S231" s="252"/>
      <c r="T231" s="252"/>
      <c r="U231" s="256"/>
      <c r="V231" s="257"/>
      <c r="W231" s="256"/>
      <c r="X231" s="257"/>
      <c r="Y231" s="257"/>
      <c r="Z231" s="257"/>
      <c r="AA231" s="256"/>
      <c r="AB231" s="256"/>
      <c r="AC231" s="256"/>
      <c r="AD231" s="256"/>
      <c r="AE231" s="256"/>
      <c r="AF231" s="256"/>
      <c r="AG231" s="256"/>
      <c r="AH231" s="258"/>
      <c r="AI231" s="259"/>
      <c r="AJ231" s="258"/>
      <c r="AK231" s="260"/>
      <c r="AL231" s="261"/>
      <c r="AM231" s="261"/>
      <c r="AN231" s="261"/>
      <c r="AO231" s="264"/>
    </row>
    <row r="232" spans="1:41" s="263" customFormat="1" ht="14.25">
      <c r="A232" s="126"/>
      <c r="B232" s="252"/>
      <c r="C232" s="252"/>
      <c r="D232" s="252"/>
      <c r="E232" s="252"/>
      <c r="F232" s="252"/>
      <c r="G232" s="252"/>
      <c r="H232" s="252"/>
      <c r="I232" s="252"/>
      <c r="J232" s="252"/>
      <c r="K232" s="253"/>
      <c r="L232" s="253"/>
      <c r="M232" s="252"/>
      <c r="N232" s="252"/>
      <c r="O232" s="252"/>
      <c r="P232" s="252"/>
      <c r="Q232" s="252"/>
      <c r="R232" s="252"/>
      <c r="S232" s="252"/>
      <c r="T232" s="252"/>
      <c r="U232" s="256"/>
      <c r="V232" s="257"/>
      <c r="W232" s="256"/>
      <c r="X232" s="257"/>
      <c r="Y232" s="257"/>
      <c r="Z232" s="257"/>
      <c r="AA232" s="256"/>
      <c r="AB232" s="256"/>
      <c r="AC232" s="256"/>
      <c r="AD232" s="256"/>
      <c r="AE232" s="256"/>
      <c r="AF232" s="256"/>
      <c r="AG232" s="256"/>
      <c r="AH232" s="258"/>
      <c r="AI232" s="259"/>
      <c r="AJ232" s="258"/>
      <c r="AK232" s="260"/>
      <c r="AL232" s="261"/>
      <c r="AM232" s="261"/>
      <c r="AN232" s="261"/>
      <c r="AO232" s="264"/>
    </row>
    <row r="233" spans="1:41" s="263" customFormat="1" ht="14.25">
      <c r="A233" s="126"/>
      <c r="B233" s="252"/>
      <c r="C233" s="252"/>
      <c r="D233" s="252"/>
      <c r="E233" s="252"/>
      <c r="F233" s="252"/>
      <c r="G233" s="252"/>
      <c r="H233" s="252"/>
      <c r="I233" s="252"/>
      <c r="J233" s="252"/>
      <c r="K233" s="253"/>
      <c r="L233" s="253"/>
      <c r="M233" s="252"/>
      <c r="N233" s="252"/>
      <c r="O233" s="252"/>
      <c r="P233" s="252"/>
      <c r="Q233" s="252"/>
      <c r="R233" s="252"/>
      <c r="S233" s="252"/>
      <c r="T233" s="252"/>
      <c r="U233" s="256"/>
      <c r="V233" s="257"/>
      <c r="W233" s="256"/>
      <c r="X233" s="257"/>
      <c r="Y233" s="257"/>
      <c r="Z233" s="257"/>
      <c r="AA233" s="256"/>
      <c r="AB233" s="256"/>
      <c r="AC233" s="256"/>
      <c r="AD233" s="256"/>
      <c r="AE233" s="256"/>
      <c r="AF233" s="256"/>
      <c r="AG233" s="256"/>
      <c r="AH233" s="258"/>
      <c r="AI233" s="259"/>
      <c r="AJ233" s="258"/>
      <c r="AK233" s="260"/>
      <c r="AL233" s="261"/>
      <c r="AM233" s="261"/>
      <c r="AN233" s="261"/>
      <c r="AO233" s="264"/>
    </row>
    <row r="234" spans="1:41" s="263" customFormat="1" ht="14.25">
      <c r="A234" s="126"/>
      <c r="B234" s="252"/>
      <c r="C234" s="252"/>
      <c r="D234" s="252"/>
      <c r="E234" s="252"/>
      <c r="F234" s="252"/>
      <c r="G234" s="252"/>
      <c r="H234" s="252"/>
      <c r="I234" s="252"/>
      <c r="J234" s="252"/>
      <c r="K234" s="253"/>
      <c r="L234" s="253"/>
      <c r="M234" s="252"/>
      <c r="N234" s="252"/>
      <c r="O234" s="252"/>
      <c r="P234" s="252"/>
      <c r="Q234" s="252"/>
      <c r="R234" s="252"/>
      <c r="S234" s="252"/>
      <c r="T234" s="252"/>
      <c r="U234" s="256"/>
      <c r="V234" s="257"/>
      <c r="W234" s="256"/>
      <c r="X234" s="257"/>
      <c r="Y234" s="257"/>
      <c r="Z234" s="257"/>
      <c r="AA234" s="256"/>
      <c r="AB234" s="256"/>
      <c r="AC234" s="256"/>
      <c r="AD234" s="256"/>
      <c r="AE234" s="256"/>
      <c r="AF234" s="256"/>
      <c r="AG234" s="256"/>
      <c r="AH234" s="258"/>
      <c r="AI234" s="259"/>
      <c r="AJ234" s="258"/>
      <c r="AK234" s="260"/>
      <c r="AL234" s="261"/>
      <c r="AM234" s="261"/>
      <c r="AN234" s="261"/>
      <c r="AO234" s="264"/>
    </row>
    <row r="235" spans="1:41" s="263" customFormat="1" ht="14.25">
      <c r="A235" s="126"/>
      <c r="B235" s="252"/>
      <c r="C235" s="252"/>
      <c r="D235" s="252"/>
      <c r="E235" s="252"/>
      <c r="F235" s="252"/>
      <c r="G235" s="252"/>
      <c r="H235" s="252"/>
      <c r="I235" s="252"/>
      <c r="J235" s="252"/>
      <c r="K235" s="253"/>
      <c r="L235" s="253"/>
      <c r="M235" s="252"/>
      <c r="N235" s="252"/>
      <c r="O235" s="252"/>
      <c r="P235" s="252"/>
      <c r="Q235" s="252"/>
      <c r="R235" s="252"/>
      <c r="S235" s="252"/>
      <c r="T235" s="252"/>
      <c r="U235" s="256"/>
      <c r="V235" s="257"/>
      <c r="W235" s="256"/>
      <c r="X235" s="257"/>
      <c r="Y235" s="257"/>
      <c r="Z235" s="257"/>
      <c r="AA235" s="256"/>
      <c r="AB235" s="256"/>
      <c r="AC235" s="256"/>
      <c r="AD235" s="256"/>
      <c r="AE235" s="256"/>
      <c r="AF235" s="256"/>
      <c r="AG235" s="256"/>
      <c r="AH235" s="258"/>
      <c r="AI235" s="259"/>
      <c r="AJ235" s="258"/>
      <c r="AK235" s="260"/>
      <c r="AL235" s="261"/>
      <c r="AM235" s="261"/>
      <c r="AN235" s="261"/>
      <c r="AO235" s="264"/>
    </row>
    <row r="236" spans="1:41" s="263" customFormat="1" ht="14.25">
      <c r="A236" s="126"/>
      <c r="B236" s="252"/>
      <c r="C236" s="252"/>
      <c r="D236" s="252"/>
      <c r="E236" s="252"/>
      <c r="F236" s="252"/>
      <c r="G236" s="252"/>
      <c r="H236" s="252"/>
      <c r="I236" s="252"/>
      <c r="J236" s="252"/>
      <c r="K236" s="253"/>
      <c r="L236" s="253"/>
      <c r="M236" s="252"/>
      <c r="N236" s="252"/>
      <c r="O236" s="252"/>
      <c r="P236" s="252"/>
      <c r="Q236" s="252"/>
      <c r="R236" s="252"/>
      <c r="S236" s="252"/>
      <c r="T236" s="252"/>
      <c r="U236" s="256"/>
      <c r="V236" s="257"/>
      <c r="W236" s="256"/>
      <c r="X236" s="257"/>
      <c r="Y236" s="257"/>
      <c r="Z236" s="257"/>
      <c r="AA236" s="256"/>
      <c r="AB236" s="256"/>
      <c r="AC236" s="256"/>
      <c r="AD236" s="256"/>
      <c r="AE236" s="256"/>
      <c r="AF236" s="256"/>
      <c r="AG236" s="256"/>
      <c r="AH236" s="258"/>
      <c r="AI236" s="259"/>
      <c r="AJ236" s="258"/>
      <c r="AK236" s="260"/>
      <c r="AL236" s="261"/>
      <c r="AM236" s="261"/>
      <c r="AN236" s="261"/>
      <c r="AO236" s="264"/>
    </row>
    <row r="237" spans="1:41" s="263" customFormat="1" ht="14.25">
      <c r="A237" s="126"/>
      <c r="B237" s="252"/>
      <c r="C237" s="252"/>
      <c r="D237" s="252"/>
      <c r="E237" s="252"/>
      <c r="F237" s="252"/>
      <c r="G237" s="252"/>
      <c r="H237" s="252"/>
      <c r="I237" s="252"/>
      <c r="J237" s="252"/>
      <c r="K237" s="253"/>
      <c r="L237" s="253"/>
      <c r="M237" s="252"/>
      <c r="N237" s="252"/>
      <c r="O237" s="252"/>
      <c r="P237" s="252"/>
      <c r="Q237" s="252"/>
      <c r="R237" s="252"/>
      <c r="S237" s="252"/>
      <c r="T237" s="252"/>
      <c r="U237" s="256"/>
      <c r="V237" s="257"/>
      <c r="W237" s="256"/>
      <c r="X237" s="257"/>
      <c r="Y237" s="257"/>
      <c r="Z237" s="257"/>
      <c r="AA237" s="256"/>
      <c r="AB237" s="256"/>
      <c r="AC237" s="256"/>
      <c r="AD237" s="256"/>
      <c r="AE237" s="256"/>
      <c r="AF237" s="256"/>
      <c r="AG237" s="256"/>
      <c r="AH237" s="258"/>
      <c r="AI237" s="259"/>
      <c r="AJ237" s="258"/>
      <c r="AK237" s="260"/>
      <c r="AL237" s="261"/>
      <c r="AM237" s="261"/>
      <c r="AN237" s="261"/>
      <c r="AO237" s="264"/>
    </row>
    <row r="238" spans="1:41" s="263" customFormat="1" ht="14.25">
      <c r="A238" s="126"/>
      <c r="B238" s="252"/>
      <c r="C238" s="252"/>
      <c r="D238" s="252"/>
      <c r="E238" s="252"/>
      <c r="F238" s="252"/>
      <c r="G238" s="252"/>
      <c r="H238" s="252"/>
      <c r="I238" s="252"/>
      <c r="J238" s="252"/>
      <c r="K238" s="253"/>
      <c r="L238" s="253"/>
      <c r="M238" s="252"/>
      <c r="N238" s="252"/>
      <c r="O238" s="252"/>
      <c r="P238" s="252"/>
      <c r="Q238" s="252"/>
      <c r="R238" s="252"/>
      <c r="S238" s="252"/>
      <c r="T238" s="252"/>
      <c r="U238" s="256"/>
      <c r="V238" s="257"/>
      <c r="W238" s="256"/>
      <c r="X238" s="257"/>
      <c r="Y238" s="257"/>
      <c r="Z238" s="257"/>
      <c r="AA238" s="256"/>
      <c r="AB238" s="256"/>
      <c r="AC238" s="256"/>
      <c r="AD238" s="256"/>
      <c r="AE238" s="256"/>
      <c r="AF238" s="256"/>
      <c r="AG238" s="256"/>
      <c r="AH238" s="258"/>
      <c r="AI238" s="259"/>
      <c r="AJ238" s="258"/>
      <c r="AK238" s="260"/>
      <c r="AL238" s="261"/>
      <c r="AM238" s="261"/>
      <c r="AN238" s="261"/>
      <c r="AO238" s="264"/>
    </row>
    <row r="239" spans="1:41" s="263" customFormat="1" ht="14.25">
      <c r="A239" s="126"/>
      <c r="B239" s="252"/>
      <c r="C239" s="252"/>
      <c r="D239" s="252"/>
      <c r="E239" s="252"/>
      <c r="F239" s="252"/>
      <c r="G239" s="252"/>
      <c r="H239" s="252"/>
      <c r="I239" s="252"/>
      <c r="J239" s="252"/>
      <c r="K239" s="253"/>
      <c r="L239" s="253"/>
      <c r="M239" s="252"/>
      <c r="N239" s="252"/>
      <c r="O239" s="252"/>
      <c r="P239" s="252"/>
      <c r="Q239" s="252"/>
      <c r="R239" s="252"/>
      <c r="S239" s="252"/>
      <c r="T239" s="252"/>
      <c r="U239" s="256"/>
      <c r="V239" s="257"/>
      <c r="W239" s="256"/>
      <c r="X239" s="257"/>
      <c r="Y239" s="257"/>
      <c r="Z239" s="257"/>
      <c r="AA239" s="256"/>
      <c r="AB239" s="256"/>
      <c r="AC239" s="256"/>
      <c r="AD239" s="256"/>
      <c r="AE239" s="256"/>
      <c r="AF239" s="256"/>
      <c r="AG239" s="256"/>
      <c r="AH239" s="258"/>
      <c r="AI239" s="259"/>
      <c r="AJ239" s="258"/>
      <c r="AK239" s="260"/>
      <c r="AL239" s="261"/>
      <c r="AM239" s="261"/>
      <c r="AN239" s="261"/>
      <c r="AO239" s="264"/>
    </row>
    <row r="240" spans="1:41" s="263" customFormat="1" ht="14.25">
      <c r="A240" s="126"/>
      <c r="B240" s="252"/>
      <c r="C240" s="252"/>
      <c r="D240" s="252"/>
      <c r="E240" s="252"/>
      <c r="F240" s="252"/>
      <c r="G240" s="252"/>
      <c r="H240" s="252"/>
      <c r="I240" s="252"/>
      <c r="J240" s="252"/>
      <c r="K240" s="253"/>
      <c r="L240" s="253"/>
      <c r="M240" s="252"/>
      <c r="N240" s="252"/>
      <c r="O240" s="252"/>
      <c r="P240" s="252"/>
      <c r="Q240" s="252"/>
      <c r="R240" s="252"/>
      <c r="S240" s="252"/>
      <c r="T240" s="252"/>
      <c r="U240" s="256"/>
      <c r="V240" s="257"/>
      <c r="W240" s="256"/>
      <c r="X240" s="257"/>
      <c r="Y240" s="257"/>
      <c r="Z240" s="257"/>
      <c r="AA240" s="256"/>
      <c r="AB240" s="256"/>
      <c r="AC240" s="256"/>
      <c r="AD240" s="256"/>
      <c r="AE240" s="256"/>
      <c r="AF240" s="256"/>
      <c r="AG240" s="256"/>
      <c r="AH240" s="258"/>
      <c r="AI240" s="259"/>
      <c r="AJ240" s="258"/>
      <c r="AK240" s="260"/>
      <c r="AL240" s="261"/>
      <c r="AM240" s="261"/>
      <c r="AN240" s="261"/>
      <c r="AO240" s="264"/>
    </row>
    <row r="241" spans="1:41" s="263" customFormat="1" ht="14.25">
      <c r="A241" s="126"/>
      <c r="B241" s="252"/>
      <c r="C241" s="252"/>
      <c r="D241" s="252"/>
      <c r="E241" s="252"/>
      <c r="F241" s="252"/>
      <c r="G241" s="252"/>
      <c r="H241" s="252"/>
      <c r="I241" s="252"/>
      <c r="J241" s="252"/>
      <c r="K241" s="253"/>
      <c r="L241" s="253"/>
      <c r="M241" s="252"/>
      <c r="N241" s="252"/>
      <c r="O241" s="252"/>
      <c r="P241" s="252"/>
      <c r="Q241" s="252"/>
      <c r="R241" s="252"/>
      <c r="S241" s="252"/>
      <c r="T241" s="252"/>
      <c r="U241" s="256"/>
      <c r="V241" s="257"/>
      <c r="W241" s="256"/>
      <c r="X241" s="257"/>
      <c r="Y241" s="257"/>
      <c r="Z241" s="257"/>
      <c r="AA241" s="256"/>
      <c r="AB241" s="256"/>
      <c r="AC241" s="256"/>
      <c r="AD241" s="256"/>
      <c r="AE241" s="256"/>
      <c r="AF241" s="256"/>
      <c r="AG241" s="256"/>
      <c r="AH241" s="258"/>
      <c r="AI241" s="259"/>
      <c r="AJ241" s="258"/>
      <c r="AK241" s="260"/>
      <c r="AL241" s="261"/>
      <c r="AM241" s="261"/>
      <c r="AN241" s="261"/>
      <c r="AO241" s="264"/>
    </row>
    <row r="242" spans="1:41" s="263" customFormat="1" ht="14.25">
      <c r="A242" s="126"/>
      <c r="B242" s="252"/>
      <c r="C242" s="252"/>
      <c r="D242" s="252"/>
      <c r="E242" s="252"/>
      <c r="F242" s="252"/>
      <c r="G242" s="252"/>
      <c r="H242" s="252"/>
      <c r="I242" s="252"/>
      <c r="J242" s="252"/>
      <c r="K242" s="253"/>
      <c r="L242" s="253"/>
      <c r="M242" s="252"/>
      <c r="N242" s="252"/>
      <c r="O242" s="252"/>
      <c r="P242" s="252"/>
      <c r="Q242" s="252"/>
      <c r="R242" s="252"/>
      <c r="S242" s="252"/>
      <c r="T242" s="252"/>
      <c r="U242" s="256"/>
      <c r="V242" s="257"/>
      <c r="W242" s="256"/>
      <c r="X242" s="257"/>
      <c r="Y242" s="257"/>
      <c r="Z242" s="257"/>
      <c r="AA242" s="256"/>
      <c r="AB242" s="256"/>
      <c r="AC242" s="256"/>
      <c r="AD242" s="256"/>
      <c r="AE242" s="256"/>
      <c r="AF242" s="256"/>
      <c r="AG242" s="256"/>
      <c r="AH242" s="258"/>
      <c r="AI242" s="259"/>
      <c r="AJ242" s="258"/>
      <c r="AK242" s="260"/>
      <c r="AL242" s="261"/>
      <c r="AM242" s="261"/>
      <c r="AN242" s="261"/>
      <c r="AO242" s="264"/>
    </row>
    <row r="243" spans="1:41" s="263" customFormat="1" ht="14.25">
      <c r="A243" s="126"/>
      <c r="B243" s="252"/>
      <c r="C243" s="252"/>
      <c r="D243" s="252"/>
      <c r="E243" s="252"/>
      <c r="F243" s="252"/>
      <c r="G243" s="252"/>
      <c r="H243" s="252"/>
      <c r="I243" s="252"/>
      <c r="J243" s="252"/>
      <c r="K243" s="253"/>
      <c r="L243" s="253"/>
      <c r="M243" s="252"/>
      <c r="N243" s="252"/>
      <c r="O243" s="252"/>
      <c r="P243" s="252"/>
      <c r="Q243" s="252"/>
      <c r="R243" s="252"/>
      <c r="S243" s="252"/>
      <c r="T243" s="252"/>
      <c r="U243" s="256"/>
      <c r="V243" s="257"/>
      <c r="W243" s="256"/>
      <c r="X243" s="257"/>
      <c r="Y243" s="257"/>
      <c r="Z243" s="257"/>
      <c r="AA243" s="256"/>
      <c r="AB243" s="256"/>
      <c r="AC243" s="256"/>
      <c r="AD243" s="256"/>
      <c r="AE243" s="256"/>
      <c r="AF243" s="256"/>
      <c r="AG243" s="256"/>
      <c r="AH243" s="258"/>
      <c r="AI243" s="259"/>
      <c r="AJ243" s="258"/>
      <c r="AK243" s="260"/>
      <c r="AL243" s="261"/>
      <c r="AM243" s="261"/>
      <c r="AN243" s="261"/>
      <c r="AO243" s="264"/>
    </row>
    <row r="244" spans="1:41" s="263" customFormat="1" ht="14.25">
      <c r="A244" s="126"/>
      <c r="B244" s="252"/>
      <c r="C244" s="252"/>
      <c r="D244" s="252"/>
      <c r="E244" s="252"/>
      <c r="F244" s="252"/>
      <c r="G244" s="252"/>
      <c r="H244" s="252"/>
      <c r="I244" s="252"/>
      <c r="J244" s="252"/>
      <c r="K244" s="253"/>
      <c r="L244" s="253"/>
      <c r="M244" s="252"/>
      <c r="N244" s="252"/>
      <c r="O244" s="252"/>
      <c r="P244" s="252"/>
      <c r="Q244" s="252"/>
      <c r="R244" s="252"/>
      <c r="S244" s="252"/>
      <c r="T244" s="252"/>
      <c r="U244" s="256"/>
      <c r="V244" s="257"/>
      <c r="W244" s="256"/>
      <c r="X244" s="257"/>
      <c r="Y244" s="257"/>
      <c r="Z244" s="257"/>
      <c r="AA244" s="256"/>
      <c r="AB244" s="256"/>
      <c r="AC244" s="256"/>
      <c r="AD244" s="256"/>
      <c r="AE244" s="256"/>
      <c r="AF244" s="256"/>
      <c r="AG244" s="256"/>
      <c r="AH244" s="258"/>
      <c r="AI244" s="259"/>
      <c r="AJ244" s="258"/>
      <c r="AK244" s="260"/>
      <c r="AL244" s="261"/>
      <c r="AM244" s="261"/>
      <c r="AN244" s="261"/>
      <c r="AO244" s="264"/>
    </row>
    <row r="245" spans="1:41" s="263" customFormat="1" ht="14.25">
      <c r="A245" s="265"/>
      <c r="B245" s="266"/>
      <c r="C245" s="266"/>
      <c r="D245" s="266"/>
      <c r="E245" s="266"/>
      <c r="F245" s="266"/>
      <c r="G245" s="266"/>
      <c r="H245" s="266"/>
      <c r="I245" s="266"/>
      <c r="J245" s="266"/>
      <c r="K245" s="267"/>
      <c r="L245" s="267"/>
      <c r="M245" s="266"/>
      <c r="N245" s="266"/>
      <c r="O245" s="266"/>
      <c r="P245" s="266"/>
      <c r="Q245" s="266"/>
      <c r="R245" s="266"/>
      <c r="S245" s="266"/>
      <c r="T245" s="266"/>
      <c r="U245" s="256"/>
      <c r="V245" s="257"/>
      <c r="W245" s="256"/>
      <c r="X245" s="257"/>
      <c r="Y245" s="257"/>
      <c r="Z245" s="257"/>
      <c r="AA245" s="256"/>
      <c r="AB245" s="256"/>
      <c r="AC245" s="256"/>
      <c r="AD245" s="256"/>
      <c r="AE245" s="256"/>
      <c r="AF245" s="256"/>
      <c r="AG245" s="256"/>
      <c r="AH245" s="258"/>
      <c r="AI245" s="259"/>
      <c r="AJ245" s="258"/>
      <c r="AK245" s="260"/>
      <c r="AL245" s="261"/>
      <c r="AM245" s="261"/>
      <c r="AN245" s="261"/>
      <c r="AO245" s="264"/>
    </row>
    <row r="246" spans="1:41" s="263" customFormat="1" ht="14.25">
      <c r="A246" s="265"/>
      <c r="B246" s="266"/>
      <c r="C246" s="266"/>
      <c r="D246" s="266"/>
      <c r="E246" s="266"/>
      <c r="F246" s="266"/>
      <c r="G246" s="266"/>
      <c r="H246" s="266"/>
      <c r="I246" s="266"/>
      <c r="J246" s="266"/>
      <c r="K246" s="267"/>
      <c r="L246" s="267"/>
      <c r="M246" s="266"/>
      <c r="N246" s="266"/>
      <c r="O246" s="266"/>
      <c r="P246" s="266"/>
      <c r="Q246" s="266"/>
      <c r="R246" s="266"/>
      <c r="S246" s="266"/>
      <c r="T246" s="266"/>
      <c r="U246" s="256"/>
      <c r="V246" s="257"/>
      <c r="W246" s="256"/>
      <c r="X246" s="257"/>
      <c r="Y246" s="257"/>
      <c r="Z246" s="257"/>
      <c r="AA246" s="256"/>
      <c r="AB246" s="256"/>
      <c r="AC246" s="256"/>
      <c r="AD246" s="256"/>
      <c r="AE246" s="256"/>
      <c r="AF246" s="256"/>
      <c r="AG246" s="256"/>
      <c r="AH246" s="258"/>
      <c r="AI246" s="259"/>
      <c r="AJ246" s="258"/>
      <c r="AK246" s="260"/>
      <c r="AL246" s="261"/>
      <c r="AM246" s="261"/>
      <c r="AN246" s="261"/>
      <c r="AO246" s="264"/>
    </row>
    <row r="247" spans="1:41" s="263" customFormat="1" ht="14.25">
      <c r="A247" s="265"/>
      <c r="B247" s="266"/>
      <c r="C247" s="266"/>
      <c r="D247" s="266"/>
      <c r="E247" s="266"/>
      <c r="F247" s="266"/>
      <c r="G247" s="266"/>
      <c r="H247" s="266"/>
      <c r="I247" s="266"/>
      <c r="J247" s="266"/>
      <c r="K247" s="267"/>
      <c r="L247" s="267"/>
      <c r="M247" s="266"/>
      <c r="N247" s="266"/>
      <c r="O247" s="266"/>
      <c r="P247" s="266"/>
      <c r="Q247" s="266"/>
      <c r="R247" s="266"/>
      <c r="S247" s="266"/>
      <c r="T247" s="266"/>
      <c r="U247" s="256"/>
      <c r="V247" s="257"/>
      <c r="W247" s="256"/>
      <c r="X247" s="257"/>
      <c r="Y247" s="257"/>
      <c r="Z247" s="257"/>
      <c r="AA247" s="256"/>
      <c r="AB247" s="256"/>
      <c r="AC247" s="256"/>
      <c r="AD247" s="256"/>
      <c r="AE247" s="256"/>
      <c r="AF247" s="256"/>
      <c r="AG247" s="256"/>
      <c r="AH247" s="258"/>
      <c r="AI247" s="259"/>
      <c r="AJ247" s="258"/>
      <c r="AK247" s="260"/>
      <c r="AL247" s="261"/>
      <c r="AM247" s="261"/>
      <c r="AN247" s="261"/>
      <c r="AO247" s="264"/>
    </row>
    <row r="248" spans="1:41" s="263" customFormat="1" ht="14.25">
      <c r="A248" s="265"/>
      <c r="B248" s="266"/>
      <c r="C248" s="266"/>
      <c r="D248" s="266"/>
      <c r="E248" s="266"/>
      <c r="F248" s="266"/>
      <c r="G248" s="266"/>
      <c r="H248" s="266"/>
      <c r="I248" s="266"/>
      <c r="J248" s="266"/>
      <c r="K248" s="267"/>
      <c r="L248" s="267"/>
      <c r="M248" s="266"/>
      <c r="N248" s="266"/>
      <c r="O248" s="266"/>
      <c r="P248" s="266"/>
      <c r="Q248" s="266"/>
      <c r="R248" s="266"/>
      <c r="S248" s="266"/>
      <c r="T248" s="266"/>
      <c r="U248" s="256"/>
      <c r="V248" s="257"/>
      <c r="W248" s="256"/>
      <c r="X248" s="257"/>
      <c r="Y248" s="257"/>
      <c r="Z248" s="257"/>
      <c r="AA248" s="256"/>
      <c r="AB248" s="256"/>
      <c r="AC248" s="256"/>
      <c r="AD248" s="256"/>
      <c r="AE248" s="256"/>
      <c r="AF248" s="256"/>
      <c r="AG248" s="256"/>
      <c r="AH248" s="258"/>
      <c r="AI248" s="259"/>
      <c r="AJ248" s="258"/>
      <c r="AK248" s="260"/>
      <c r="AL248" s="261"/>
      <c r="AM248" s="261"/>
      <c r="AN248" s="261"/>
      <c r="AO248" s="264"/>
    </row>
    <row r="249" spans="1:41" s="268" customFormat="1" ht="14.25">
      <c r="A249" s="265"/>
      <c r="B249" s="266"/>
      <c r="C249" s="266"/>
      <c r="D249" s="266"/>
      <c r="E249" s="266"/>
      <c r="F249" s="266"/>
      <c r="G249" s="266"/>
      <c r="H249" s="266"/>
      <c r="I249" s="266"/>
      <c r="J249" s="266"/>
      <c r="K249" s="267"/>
      <c r="L249" s="267"/>
      <c r="M249" s="266"/>
      <c r="N249" s="266"/>
      <c r="O249" s="266"/>
      <c r="P249" s="266"/>
      <c r="Q249" s="266"/>
      <c r="R249" s="266"/>
      <c r="S249" s="266"/>
      <c r="T249" s="266"/>
      <c r="U249" s="256"/>
      <c r="V249" s="257"/>
      <c r="W249" s="256"/>
      <c r="X249" s="257"/>
      <c r="Y249" s="257"/>
      <c r="Z249" s="257"/>
      <c r="AA249" s="256"/>
      <c r="AB249" s="256"/>
      <c r="AC249" s="256"/>
      <c r="AD249" s="256"/>
      <c r="AE249" s="256"/>
      <c r="AF249" s="256"/>
      <c r="AG249" s="256"/>
      <c r="AH249" s="258"/>
      <c r="AI249" s="259"/>
      <c r="AJ249" s="258"/>
      <c r="AK249" s="260"/>
      <c r="AL249" s="261"/>
      <c r="AM249" s="261"/>
      <c r="AN249" s="261"/>
      <c r="AO249" s="264"/>
    </row>
    <row r="250" spans="1:41" s="268" customFormat="1" ht="14.25">
      <c r="A250" s="265"/>
      <c r="B250" s="266"/>
      <c r="C250" s="266"/>
      <c r="D250" s="266"/>
      <c r="E250" s="266"/>
      <c r="F250" s="266"/>
      <c r="G250" s="266"/>
      <c r="H250" s="266"/>
      <c r="I250" s="266"/>
      <c r="J250" s="266"/>
      <c r="K250" s="267"/>
      <c r="L250" s="267"/>
      <c r="M250" s="266"/>
      <c r="N250" s="266"/>
      <c r="O250" s="266"/>
      <c r="P250" s="266"/>
      <c r="Q250" s="266"/>
      <c r="R250" s="266"/>
      <c r="S250" s="266"/>
      <c r="T250" s="266"/>
      <c r="U250" s="256"/>
      <c r="V250" s="257"/>
      <c r="W250" s="256"/>
      <c r="X250" s="257"/>
      <c r="Y250" s="257"/>
      <c r="Z250" s="257"/>
      <c r="AA250" s="256"/>
      <c r="AB250" s="256"/>
      <c r="AC250" s="256"/>
      <c r="AD250" s="256"/>
      <c r="AE250" s="256"/>
      <c r="AF250" s="256"/>
      <c r="AG250" s="256"/>
      <c r="AH250" s="258"/>
      <c r="AI250" s="259"/>
      <c r="AJ250" s="258"/>
      <c r="AK250" s="260"/>
      <c r="AL250" s="261"/>
      <c r="AM250" s="261"/>
      <c r="AN250" s="261"/>
      <c r="AO250" s="264"/>
    </row>
    <row r="251" spans="1:41" s="268" customFormat="1" ht="14.25">
      <c r="A251" s="265"/>
      <c r="B251" s="266"/>
      <c r="C251" s="266"/>
      <c r="D251" s="266"/>
      <c r="E251" s="266"/>
      <c r="F251" s="266"/>
      <c r="G251" s="266"/>
      <c r="H251" s="266"/>
      <c r="I251" s="266"/>
      <c r="J251" s="266"/>
      <c r="K251" s="267"/>
      <c r="L251" s="267"/>
      <c r="M251" s="266"/>
      <c r="N251" s="266"/>
      <c r="O251" s="266"/>
      <c r="P251" s="266"/>
      <c r="Q251" s="266"/>
      <c r="R251" s="266"/>
      <c r="S251" s="266"/>
      <c r="T251" s="266"/>
      <c r="U251" s="256"/>
      <c r="V251" s="257"/>
      <c r="W251" s="256"/>
      <c r="X251" s="257"/>
      <c r="Y251" s="257"/>
      <c r="Z251" s="257"/>
      <c r="AA251" s="256"/>
      <c r="AB251" s="256"/>
      <c r="AC251" s="256"/>
      <c r="AD251" s="256"/>
      <c r="AE251" s="256"/>
      <c r="AF251" s="256"/>
      <c r="AG251" s="256"/>
      <c r="AH251" s="258"/>
      <c r="AI251" s="259"/>
      <c r="AJ251" s="258"/>
      <c r="AK251" s="260"/>
      <c r="AL251" s="261"/>
      <c r="AM251" s="261"/>
      <c r="AN251" s="261"/>
      <c r="AO251" s="264"/>
    </row>
    <row r="252" spans="1:41" s="268" customFormat="1" ht="14.25">
      <c r="A252" s="265"/>
      <c r="B252" s="266"/>
      <c r="C252" s="266"/>
      <c r="D252" s="266"/>
      <c r="E252" s="266"/>
      <c r="F252" s="266"/>
      <c r="G252" s="266"/>
      <c r="H252" s="266"/>
      <c r="I252" s="266"/>
      <c r="J252" s="266"/>
      <c r="K252" s="267"/>
      <c r="L252" s="267"/>
      <c r="M252" s="266"/>
      <c r="N252" s="266"/>
      <c r="O252" s="266"/>
      <c r="P252" s="266"/>
      <c r="Q252" s="266"/>
      <c r="R252" s="266"/>
      <c r="S252" s="266"/>
      <c r="T252" s="266"/>
      <c r="U252" s="256"/>
      <c r="V252" s="257"/>
      <c r="W252" s="256"/>
      <c r="X252" s="257"/>
      <c r="Y252" s="257"/>
      <c r="Z252" s="257"/>
      <c r="AA252" s="256"/>
      <c r="AB252" s="256"/>
      <c r="AC252" s="256"/>
      <c r="AD252" s="256"/>
      <c r="AE252" s="256"/>
      <c r="AF252" s="256"/>
      <c r="AG252" s="256"/>
      <c r="AH252" s="258"/>
      <c r="AI252" s="259"/>
      <c r="AJ252" s="258"/>
      <c r="AK252" s="260"/>
      <c r="AL252" s="261"/>
      <c r="AM252" s="261"/>
      <c r="AN252" s="261"/>
      <c r="AO252" s="264"/>
    </row>
    <row r="253" spans="1:41" s="268" customFormat="1" ht="14.25">
      <c r="A253" s="265"/>
      <c r="B253" s="266"/>
      <c r="C253" s="266"/>
      <c r="D253" s="266"/>
      <c r="E253" s="266"/>
      <c r="F253" s="266"/>
      <c r="G253" s="266"/>
      <c r="H253" s="266"/>
      <c r="I253" s="266"/>
      <c r="J253" s="266"/>
      <c r="K253" s="267"/>
      <c r="L253" s="267"/>
      <c r="M253" s="266"/>
      <c r="N253" s="266"/>
      <c r="O253" s="266"/>
      <c r="P253" s="266"/>
      <c r="Q253" s="266"/>
      <c r="R253" s="266"/>
      <c r="S253" s="266"/>
      <c r="T253" s="266"/>
      <c r="U253" s="256"/>
      <c r="V253" s="257"/>
      <c r="W253" s="256"/>
      <c r="X253" s="257"/>
      <c r="Y253" s="257"/>
      <c r="Z253" s="257"/>
      <c r="AA253" s="256"/>
      <c r="AB253" s="256"/>
      <c r="AC253" s="256"/>
      <c r="AD253" s="256"/>
      <c r="AE253" s="256"/>
      <c r="AF253" s="256"/>
      <c r="AG253" s="256"/>
      <c r="AH253" s="258"/>
      <c r="AI253" s="259"/>
      <c r="AJ253" s="258"/>
      <c r="AK253" s="260"/>
      <c r="AL253" s="261"/>
      <c r="AM253" s="261"/>
      <c r="AN253" s="261"/>
      <c r="AO253" s="264"/>
    </row>
    <row r="254" spans="1:41" s="268" customFormat="1" ht="14.25">
      <c r="A254" s="265"/>
      <c r="B254" s="266"/>
      <c r="C254" s="266"/>
      <c r="D254" s="266"/>
      <c r="E254" s="266"/>
      <c r="F254" s="266"/>
      <c r="G254" s="266"/>
      <c r="H254" s="266"/>
      <c r="I254" s="266"/>
      <c r="J254" s="266"/>
      <c r="K254" s="267"/>
      <c r="L254" s="267"/>
      <c r="M254" s="266"/>
      <c r="N254" s="266"/>
      <c r="O254" s="266"/>
      <c r="P254" s="266"/>
      <c r="Q254" s="266"/>
      <c r="R254" s="266"/>
      <c r="S254" s="266"/>
      <c r="T254" s="266"/>
      <c r="U254" s="256"/>
      <c r="V254" s="257"/>
      <c r="W254" s="256"/>
      <c r="X254" s="257"/>
      <c r="Y254" s="257"/>
      <c r="Z254" s="257"/>
      <c r="AA254" s="256"/>
      <c r="AB254" s="256"/>
      <c r="AC254" s="256"/>
      <c r="AD254" s="256"/>
      <c r="AE254" s="256"/>
      <c r="AF254" s="256"/>
      <c r="AG254" s="256"/>
      <c r="AH254" s="258"/>
      <c r="AI254" s="259"/>
      <c r="AJ254" s="258"/>
      <c r="AK254" s="260"/>
      <c r="AL254" s="261"/>
      <c r="AM254" s="261"/>
      <c r="AN254" s="261"/>
      <c r="AO254" s="264"/>
    </row>
    <row r="255" spans="1:41" s="268" customFormat="1" ht="14.25">
      <c r="A255" s="265"/>
      <c r="B255" s="266"/>
      <c r="C255" s="266"/>
      <c r="D255" s="266"/>
      <c r="E255" s="266"/>
      <c r="F255" s="266"/>
      <c r="G255" s="266"/>
      <c r="H255" s="266"/>
      <c r="I255" s="266"/>
      <c r="J255" s="266"/>
      <c r="K255" s="267"/>
      <c r="L255" s="267"/>
      <c r="M255" s="266"/>
      <c r="N255" s="266"/>
      <c r="O255" s="266"/>
      <c r="P255" s="266"/>
      <c r="Q255" s="266"/>
      <c r="R255" s="266"/>
      <c r="S255" s="266"/>
      <c r="T255" s="266"/>
      <c r="U255" s="256"/>
      <c r="V255" s="257"/>
      <c r="W255" s="256"/>
      <c r="X255" s="257"/>
      <c r="Y255" s="257"/>
      <c r="Z255" s="257"/>
      <c r="AA255" s="256"/>
      <c r="AB255" s="256"/>
      <c r="AC255" s="256"/>
      <c r="AD255" s="256"/>
      <c r="AE255" s="256"/>
      <c r="AF255" s="256"/>
      <c r="AG255" s="256"/>
      <c r="AH255" s="258"/>
      <c r="AI255" s="259"/>
      <c r="AJ255" s="258"/>
      <c r="AK255" s="260"/>
      <c r="AL255" s="261"/>
      <c r="AM255" s="261"/>
      <c r="AN255" s="261"/>
      <c r="AO255" s="264"/>
    </row>
    <row r="256" spans="1:41" s="268" customFormat="1" ht="14.25">
      <c r="A256" s="265"/>
      <c r="B256" s="266"/>
      <c r="C256" s="266"/>
      <c r="D256" s="266"/>
      <c r="E256" s="266"/>
      <c r="F256" s="266"/>
      <c r="G256" s="266"/>
      <c r="H256" s="266"/>
      <c r="I256" s="266"/>
      <c r="J256" s="266"/>
      <c r="K256" s="267"/>
      <c r="L256" s="267"/>
      <c r="M256" s="266"/>
      <c r="N256" s="266"/>
      <c r="O256" s="266"/>
      <c r="P256" s="266"/>
      <c r="Q256" s="266"/>
      <c r="R256" s="266"/>
      <c r="S256" s="266"/>
      <c r="T256" s="266"/>
      <c r="U256" s="256"/>
      <c r="V256" s="257"/>
      <c r="W256" s="256"/>
      <c r="X256" s="257"/>
      <c r="Y256" s="257"/>
      <c r="Z256" s="257"/>
      <c r="AA256" s="256"/>
      <c r="AB256" s="256"/>
      <c r="AC256" s="256"/>
      <c r="AD256" s="256"/>
      <c r="AE256" s="256"/>
      <c r="AF256" s="256"/>
      <c r="AG256" s="256"/>
      <c r="AH256" s="258"/>
      <c r="AI256" s="259"/>
      <c r="AJ256" s="258"/>
      <c r="AK256" s="260"/>
      <c r="AL256" s="261"/>
      <c r="AM256" s="261"/>
      <c r="AN256" s="261"/>
      <c r="AO256" s="264"/>
    </row>
    <row r="257" spans="1:41" s="268" customFormat="1" ht="14.25">
      <c r="A257" s="265"/>
      <c r="B257" s="266"/>
      <c r="C257" s="266"/>
      <c r="D257" s="266"/>
      <c r="E257" s="266"/>
      <c r="F257" s="266"/>
      <c r="G257" s="266"/>
      <c r="H257" s="266"/>
      <c r="I257" s="266"/>
      <c r="J257" s="266"/>
      <c r="K257" s="267"/>
      <c r="L257" s="267"/>
      <c r="M257" s="266"/>
      <c r="N257" s="266"/>
      <c r="O257" s="266"/>
      <c r="P257" s="266"/>
      <c r="Q257" s="266"/>
      <c r="R257" s="266"/>
      <c r="S257" s="266"/>
      <c r="T257" s="266"/>
      <c r="U257" s="256"/>
      <c r="V257" s="257"/>
      <c r="W257" s="256"/>
      <c r="X257" s="257"/>
      <c r="Y257" s="257"/>
      <c r="Z257" s="257"/>
      <c r="AA257" s="256"/>
      <c r="AB257" s="256"/>
      <c r="AC257" s="256"/>
      <c r="AD257" s="256"/>
      <c r="AE257" s="256"/>
      <c r="AF257" s="256"/>
      <c r="AG257" s="256"/>
      <c r="AH257" s="258"/>
      <c r="AI257" s="259"/>
      <c r="AJ257" s="258"/>
      <c r="AK257" s="260"/>
      <c r="AL257" s="261"/>
      <c r="AM257" s="261"/>
      <c r="AN257" s="261"/>
      <c r="AO257" s="264"/>
    </row>
    <row r="258" spans="1:41" s="268" customFormat="1" ht="14.25">
      <c r="A258" s="265"/>
      <c r="B258" s="266"/>
      <c r="C258" s="266"/>
      <c r="D258" s="266"/>
      <c r="E258" s="266"/>
      <c r="F258" s="266"/>
      <c r="G258" s="266"/>
      <c r="H258" s="266"/>
      <c r="I258" s="266"/>
      <c r="J258" s="266"/>
      <c r="K258" s="267"/>
      <c r="L258" s="267"/>
      <c r="M258" s="266"/>
      <c r="N258" s="266"/>
      <c r="O258" s="266"/>
      <c r="P258" s="266"/>
      <c r="Q258" s="266"/>
      <c r="R258" s="266"/>
      <c r="S258" s="266"/>
      <c r="T258" s="266"/>
      <c r="U258" s="256"/>
      <c r="V258" s="257"/>
      <c r="W258" s="256"/>
      <c r="X258" s="257"/>
      <c r="Y258" s="257"/>
      <c r="Z258" s="257"/>
      <c r="AA258" s="256"/>
      <c r="AB258" s="256"/>
      <c r="AC258" s="256"/>
      <c r="AD258" s="256"/>
      <c r="AE258" s="256"/>
      <c r="AF258" s="256"/>
      <c r="AG258" s="256"/>
      <c r="AH258" s="258"/>
      <c r="AI258" s="259"/>
      <c r="AJ258" s="258"/>
      <c r="AK258" s="260"/>
      <c r="AL258" s="261"/>
      <c r="AM258" s="261"/>
      <c r="AN258" s="261"/>
      <c r="AO258" s="264"/>
    </row>
    <row r="259" spans="1:41" s="268" customFormat="1" ht="14.25">
      <c r="A259" s="265"/>
      <c r="B259" s="266"/>
      <c r="C259" s="266"/>
      <c r="D259" s="266"/>
      <c r="E259" s="266"/>
      <c r="F259" s="266"/>
      <c r="G259" s="266"/>
      <c r="H259" s="266"/>
      <c r="I259" s="266"/>
      <c r="J259" s="266"/>
      <c r="K259" s="267"/>
      <c r="L259" s="267"/>
      <c r="M259" s="266"/>
      <c r="N259" s="266"/>
      <c r="O259" s="266"/>
      <c r="P259" s="266"/>
      <c r="Q259" s="266"/>
      <c r="R259" s="266"/>
      <c r="S259" s="266"/>
      <c r="T259" s="266"/>
      <c r="U259" s="256"/>
      <c r="V259" s="257"/>
      <c r="W259" s="256"/>
      <c r="X259" s="257"/>
      <c r="Y259" s="257"/>
      <c r="Z259" s="257"/>
      <c r="AA259" s="256"/>
      <c r="AB259" s="256"/>
      <c r="AC259" s="256"/>
      <c r="AD259" s="256"/>
      <c r="AE259" s="256"/>
      <c r="AF259" s="256"/>
      <c r="AG259" s="256"/>
      <c r="AH259" s="258"/>
      <c r="AI259" s="259"/>
      <c r="AJ259" s="258"/>
      <c r="AK259" s="260"/>
      <c r="AL259" s="261"/>
      <c r="AM259" s="261"/>
      <c r="AN259" s="261"/>
      <c r="AO259" s="264"/>
    </row>
    <row r="260" spans="1:41" s="268" customFormat="1" ht="14.25">
      <c r="A260" s="265"/>
      <c r="B260" s="266"/>
      <c r="C260" s="266"/>
      <c r="D260" s="266"/>
      <c r="E260" s="266"/>
      <c r="F260" s="266"/>
      <c r="G260" s="266"/>
      <c r="H260" s="266"/>
      <c r="I260" s="266"/>
      <c r="J260" s="266"/>
      <c r="K260" s="267"/>
      <c r="L260" s="267"/>
      <c r="M260" s="266"/>
      <c r="N260" s="266"/>
      <c r="O260" s="266"/>
      <c r="P260" s="266"/>
      <c r="Q260" s="266"/>
      <c r="R260" s="266"/>
      <c r="S260" s="266"/>
      <c r="T260" s="266"/>
      <c r="U260" s="256"/>
      <c r="V260" s="257"/>
      <c r="W260" s="256"/>
      <c r="X260" s="257"/>
      <c r="Y260" s="257"/>
      <c r="Z260" s="257"/>
      <c r="AA260" s="256"/>
      <c r="AB260" s="256"/>
      <c r="AC260" s="256"/>
      <c r="AD260" s="256"/>
      <c r="AE260" s="256"/>
      <c r="AF260" s="256"/>
      <c r="AG260" s="256"/>
      <c r="AH260" s="258"/>
      <c r="AI260" s="259"/>
      <c r="AJ260" s="258"/>
      <c r="AK260" s="260"/>
      <c r="AL260" s="261"/>
      <c r="AM260" s="261"/>
      <c r="AN260" s="261"/>
      <c r="AO260" s="264"/>
    </row>
    <row r="261" spans="1:41" s="268" customFormat="1" ht="14.25">
      <c r="A261" s="265"/>
      <c r="B261" s="266"/>
      <c r="C261" s="266"/>
      <c r="D261" s="266"/>
      <c r="E261" s="266"/>
      <c r="F261" s="266"/>
      <c r="G261" s="266"/>
      <c r="H261" s="266"/>
      <c r="I261" s="266"/>
      <c r="J261" s="266"/>
      <c r="K261" s="267"/>
      <c r="L261" s="267"/>
      <c r="M261" s="266"/>
      <c r="N261" s="266"/>
      <c r="O261" s="266"/>
      <c r="P261" s="266"/>
      <c r="Q261" s="266"/>
      <c r="R261" s="266"/>
      <c r="S261" s="266"/>
      <c r="T261" s="266"/>
      <c r="U261" s="256"/>
      <c r="V261" s="257"/>
      <c r="W261" s="256"/>
      <c r="X261" s="257"/>
      <c r="Y261" s="257"/>
      <c r="Z261" s="257"/>
      <c r="AA261" s="256"/>
      <c r="AB261" s="256"/>
      <c r="AC261" s="256"/>
      <c r="AD261" s="256"/>
      <c r="AE261" s="256"/>
      <c r="AF261" s="256"/>
      <c r="AG261" s="256"/>
      <c r="AH261" s="258"/>
      <c r="AI261" s="259"/>
      <c r="AJ261" s="258"/>
      <c r="AK261" s="260"/>
      <c r="AL261" s="261"/>
      <c r="AM261" s="261"/>
      <c r="AN261" s="261"/>
      <c r="AO261" s="264"/>
    </row>
    <row r="262" spans="1:41" s="268" customFormat="1" ht="14.25">
      <c r="A262" s="265"/>
      <c r="B262" s="266"/>
      <c r="C262" s="266"/>
      <c r="D262" s="266"/>
      <c r="E262" s="266"/>
      <c r="F262" s="266"/>
      <c r="G262" s="266"/>
      <c r="H262" s="266"/>
      <c r="I262" s="266"/>
      <c r="J262" s="266"/>
      <c r="K262" s="267"/>
      <c r="L262" s="267"/>
      <c r="M262" s="266"/>
      <c r="N262" s="266"/>
      <c r="O262" s="266"/>
      <c r="P262" s="266"/>
      <c r="Q262" s="266"/>
      <c r="R262" s="266"/>
      <c r="S262" s="266"/>
      <c r="T262" s="266"/>
      <c r="U262" s="256"/>
      <c r="V262" s="257"/>
      <c r="W262" s="256"/>
      <c r="X262" s="257"/>
      <c r="Y262" s="257"/>
      <c r="Z262" s="257"/>
      <c r="AA262" s="256"/>
      <c r="AB262" s="256"/>
      <c r="AC262" s="256"/>
      <c r="AD262" s="256"/>
      <c r="AE262" s="256"/>
      <c r="AF262" s="256"/>
      <c r="AG262" s="256"/>
      <c r="AH262" s="258"/>
      <c r="AI262" s="259"/>
      <c r="AJ262" s="258"/>
      <c r="AK262" s="260"/>
      <c r="AL262" s="261"/>
      <c r="AM262" s="261"/>
      <c r="AN262" s="261"/>
      <c r="AO262" s="264"/>
    </row>
    <row r="263" spans="1:41" s="268" customFormat="1" ht="14.25">
      <c r="A263" s="265"/>
      <c r="B263" s="266"/>
      <c r="C263" s="266"/>
      <c r="D263" s="266"/>
      <c r="E263" s="266"/>
      <c r="F263" s="266"/>
      <c r="G263" s="266"/>
      <c r="H263" s="266"/>
      <c r="I263" s="266"/>
      <c r="J263" s="266"/>
      <c r="K263" s="267"/>
      <c r="L263" s="267"/>
      <c r="M263" s="266"/>
      <c r="N263" s="266"/>
      <c r="O263" s="266"/>
      <c r="P263" s="266"/>
      <c r="Q263" s="266"/>
      <c r="R263" s="266"/>
      <c r="S263" s="266"/>
      <c r="T263" s="266"/>
      <c r="U263" s="256"/>
      <c r="V263" s="257"/>
      <c r="W263" s="256"/>
      <c r="X263" s="257"/>
      <c r="Y263" s="257"/>
      <c r="Z263" s="257"/>
      <c r="AA263" s="256"/>
      <c r="AB263" s="256"/>
      <c r="AC263" s="256"/>
      <c r="AD263" s="256"/>
      <c r="AE263" s="256"/>
      <c r="AF263" s="256"/>
      <c r="AG263" s="256"/>
      <c r="AH263" s="258"/>
      <c r="AI263" s="259"/>
      <c r="AJ263" s="258"/>
      <c r="AK263" s="260"/>
      <c r="AL263" s="261"/>
      <c r="AM263" s="261"/>
      <c r="AN263" s="261"/>
      <c r="AO263" s="264"/>
    </row>
    <row r="264" spans="1:41" s="268" customFormat="1" ht="14.25">
      <c r="A264" s="265"/>
      <c r="B264" s="266"/>
      <c r="C264" s="266"/>
      <c r="D264" s="266"/>
      <c r="E264" s="266"/>
      <c r="F264" s="266"/>
      <c r="G264" s="266"/>
      <c r="H264" s="266"/>
      <c r="I264" s="266"/>
      <c r="J264" s="266"/>
      <c r="K264" s="267"/>
      <c r="L264" s="267"/>
      <c r="M264" s="266"/>
      <c r="N264" s="266"/>
      <c r="O264" s="266"/>
      <c r="P264" s="266"/>
      <c r="Q264" s="266"/>
      <c r="R264" s="266"/>
      <c r="S264" s="266"/>
      <c r="T264" s="266"/>
      <c r="U264" s="256"/>
      <c r="V264" s="257"/>
      <c r="W264" s="256"/>
      <c r="X264" s="257"/>
      <c r="Y264" s="257"/>
      <c r="Z264" s="257"/>
      <c r="AA264" s="256"/>
      <c r="AB264" s="256"/>
      <c r="AC264" s="256"/>
      <c r="AD264" s="256"/>
      <c r="AE264" s="256"/>
      <c r="AF264" s="256"/>
      <c r="AG264" s="256"/>
      <c r="AH264" s="258"/>
      <c r="AI264" s="259"/>
      <c r="AJ264" s="258"/>
      <c r="AK264" s="260"/>
      <c r="AL264" s="261"/>
      <c r="AM264" s="261"/>
      <c r="AN264" s="261"/>
      <c r="AO264" s="264"/>
    </row>
    <row r="265" spans="1:41" s="268" customFormat="1" ht="14.25">
      <c r="A265" s="265"/>
      <c r="B265" s="266"/>
      <c r="C265" s="266"/>
      <c r="D265" s="266"/>
      <c r="E265" s="266"/>
      <c r="F265" s="266"/>
      <c r="G265" s="266"/>
      <c r="H265" s="266"/>
      <c r="I265" s="266"/>
      <c r="J265" s="266"/>
      <c r="K265" s="267"/>
      <c r="L265" s="267"/>
      <c r="M265" s="266"/>
      <c r="N265" s="266"/>
      <c r="O265" s="266"/>
      <c r="P265" s="266"/>
      <c r="Q265" s="266"/>
      <c r="R265" s="266"/>
      <c r="S265" s="266"/>
      <c r="T265" s="266"/>
      <c r="U265" s="256"/>
      <c r="V265" s="257"/>
      <c r="W265" s="256"/>
      <c r="X265" s="257"/>
      <c r="Y265" s="257"/>
      <c r="Z265" s="257"/>
      <c r="AA265" s="256"/>
      <c r="AB265" s="256"/>
      <c r="AC265" s="256"/>
      <c r="AD265" s="256"/>
      <c r="AE265" s="256"/>
      <c r="AF265" s="256"/>
      <c r="AG265" s="256"/>
      <c r="AH265" s="258"/>
      <c r="AI265" s="259"/>
      <c r="AJ265" s="258"/>
      <c r="AK265" s="260"/>
      <c r="AL265" s="261"/>
      <c r="AM265" s="261"/>
      <c r="AN265" s="261"/>
      <c r="AO265" s="264"/>
    </row>
    <row r="266" spans="1:41" s="268" customFormat="1" ht="14.25">
      <c r="A266" s="265"/>
      <c r="B266" s="266"/>
      <c r="C266" s="266"/>
      <c r="D266" s="266"/>
      <c r="E266" s="266"/>
      <c r="F266" s="266"/>
      <c r="G266" s="266"/>
      <c r="H266" s="266"/>
      <c r="I266" s="266"/>
      <c r="J266" s="266"/>
      <c r="K266" s="267"/>
      <c r="L266" s="267"/>
      <c r="M266" s="266"/>
      <c r="N266" s="266"/>
      <c r="O266" s="266"/>
      <c r="P266" s="266"/>
      <c r="Q266" s="266"/>
      <c r="R266" s="266"/>
      <c r="S266" s="266"/>
      <c r="T266" s="266"/>
      <c r="U266" s="256"/>
      <c r="V266" s="257"/>
      <c r="W266" s="256"/>
      <c r="X266" s="257"/>
      <c r="Y266" s="257"/>
      <c r="Z266" s="257"/>
      <c r="AA266" s="256"/>
      <c r="AB266" s="256"/>
      <c r="AC266" s="256"/>
      <c r="AD266" s="256"/>
      <c r="AE266" s="256"/>
      <c r="AF266" s="256"/>
      <c r="AG266" s="256"/>
      <c r="AH266" s="258"/>
      <c r="AI266" s="259"/>
      <c r="AJ266" s="258"/>
      <c r="AK266" s="260"/>
      <c r="AL266" s="261"/>
      <c r="AM266" s="261"/>
      <c r="AN266" s="261"/>
      <c r="AO266" s="264"/>
    </row>
    <row r="267" spans="1:41" s="268" customFormat="1" ht="14.25">
      <c r="A267" s="265"/>
      <c r="B267" s="266"/>
      <c r="C267" s="266"/>
      <c r="D267" s="266"/>
      <c r="E267" s="266"/>
      <c r="F267" s="266"/>
      <c r="G267" s="266"/>
      <c r="H267" s="266"/>
      <c r="I267" s="266"/>
      <c r="J267" s="266"/>
      <c r="K267" s="267"/>
      <c r="L267" s="267"/>
      <c r="M267" s="266"/>
      <c r="N267" s="266"/>
      <c r="O267" s="266"/>
      <c r="P267" s="266"/>
      <c r="Q267" s="266"/>
      <c r="R267" s="266"/>
      <c r="S267" s="266"/>
      <c r="T267" s="266"/>
      <c r="U267" s="256"/>
      <c r="V267" s="257"/>
      <c r="W267" s="256"/>
      <c r="X267" s="257"/>
      <c r="Y267" s="257"/>
      <c r="Z267" s="257"/>
      <c r="AA267" s="256"/>
      <c r="AB267" s="256"/>
      <c r="AC267" s="256"/>
      <c r="AD267" s="256"/>
      <c r="AE267" s="256"/>
      <c r="AF267" s="256"/>
      <c r="AG267" s="256"/>
      <c r="AH267" s="258"/>
      <c r="AI267" s="259"/>
      <c r="AJ267" s="258"/>
      <c r="AK267" s="260"/>
      <c r="AL267" s="261"/>
      <c r="AM267" s="261"/>
      <c r="AN267" s="261"/>
      <c r="AO267" s="264"/>
    </row>
    <row r="268" spans="1:41" s="268" customFormat="1" ht="14.25">
      <c r="A268" s="265"/>
      <c r="B268" s="266"/>
      <c r="C268" s="266"/>
      <c r="D268" s="266"/>
      <c r="E268" s="266"/>
      <c r="F268" s="266"/>
      <c r="G268" s="266"/>
      <c r="H268" s="266"/>
      <c r="I268" s="266"/>
      <c r="J268" s="266"/>
      <c r="K268" s="267"/>
      <c r="L268" s="267"/>
      <c r="M268" s="266"/>
      <c r="N268" s="266"/>
      <c r="O268" s="266"/>
      <c r="P268" s="266"/>
      <c r="Q268" s="266"/>
      <c r="R268" s="266"/>
      <c r="S268" s="266"/>
      <c r="T268" s="266"/>
      <c r="U268" s="256"/>
      <c r="V268" s="257"/>
      <c r="W268" s="256"/>
      <c r="X268" s="257"/>
      <c r="Y268" s="257"/>
      <c r="Z268" s="257"/>
      <c r="AA268" s="256"/>
      <c r="AB268" s="256"/>
      <c r="AC268" s="256"/>
      <c r="AD268" s="256"/>
      <c r="AE268" s="256"/>
      <c r="AF268" s="256"/>
      <c r="AG268" s="256"/>
      <c r="AH268" s="258"/>
      <c r="AI268" s="259"/>
      <c r="AJ268" s="258"/>
      <c r="AK268" s="260"/>
      <c r="AL268" s="261"/>
      <c r="AM268" s="261"/>
      <c r="AN268" s="261"/>
      <c r="AO268" s="264"/>
    </row>
    <row r="269" spans="1:41" s="268" customFormat="1" ht="14.25">
      <c r="A269" s="265"/>
      <c r="B269" s="266"/>
      <c r="C269" s="266"/>
      <c r="D269" s="266"/>
      <c r="E269" s="266"/>
      <c r="F269" s="266"/>
      <c r="G269" s="266"/>
      <c r="H269" s="266"/>
      <c r="I269" s="266"/>
      <c r="J269" s="266"/>
      <c r="K269" s="267"/>
      <c r="L269" s="267"/>
      <c r="M269" s="266"/>
      <c r="N269" s="266"/>
      <c r="O269" s="266"/>
      <c r="P269" s="266"/>
      <c r="Q269" s="266"/>
      <c r="R269" s="266"/>
      <c r="S269" s="266"/>
      <c r="T269" s="266"/>
      <c r="U269" s="256"/>
      <c r="V269" s="257"/>
      <c r="W269" s="256"/>
      <c r="X269" s="257"/>
      <c r="Y269" s="257"/>
      <c r="Z269" s="257"/>
      <c r="AA269" s="256"/>
      <c r="AB269" s="256"/>
      <c r="AC269" s="256"/>
      <c r="AD269" s="256"/>
      <c r="AE269" s="256"/>
      <c r="AF269" s="256"/>
      <c r="AG269" s="256"/>
      <c r="AH269" s="258"/>
      <c r="AI269" s="259"/>
      <c r="AJ269" s="258"/>
      <c r="AK269" s="260"/>
      <c r="AL269" s="261"/>
      <c r="AM269" s="261"/>
      <c r="AN269" s="261"/>
      <c r="AO269" s="264"/>
    </row>
    <row r="270" spans="1:41" s="268" customFormat="1" ht="14.25">
      <c r="A270" s="265"/>
      <c r="B270" s="266"/>
      <c r="C270" s="266"/>
      <c r="D270" s="266"/>
      <c r="E270" s="266"/>
      <c r="F270" s="266"/>
      <c r="G270" s="266"/>
      <c r="H270" s="266"/>
      <c r="I270" s="266"/>
      <c r="J270" s="266"/>
      <c r="K270" s="267"/>
      <c r="L270" s="267"/>
      <c r="M270" s="266"/>
      <c r="N270" s="266"/>
      <c r="O270" s="266"/>
      <c r="P270" s="266"/>
      <c r="Q270" s="266"/>
      <c r="R270" s="266"/>
      <c r="S270" s="266"/>
      <c r="T270" s="266"/>
      <c r="U270" s="256"/>
      <c r="V270" s="257"/>
      <c r="W270" s="256"/>
      <c r="X270" s="257"/>
      <c r="Y270" s="257"/>
      <c r="Z270" s="257"/>
      <c r="AA270" s="256"/>
      <c r="AB270" s="256"/>
      <c r="AC270" s="256"/>
      <c r="AD270" s="256"/>
      <c r="AE270" s="256"/>
      <c r="AF270" s="256"/>
      <c r="AG270" s="256"/>
      <c r="AH270" s="258"/>
      <c r="AI270" s="259"/>
      <c r="AJ270" s="258"/>
      <c r="AK270" s="260"/>
      <c r="AL270" s="261"/>
      <c r="AM270" s="261"/>
      <c r="AN270" s="261"/>
      <c r="AO270" s="264"/>
    </row>
    <row r="271" spans="1:41" s="268" customFormat="1" ht="14.25">
      <c r="A271" s="265"/>
      <c r="B271" s="266"/>
      <c r="C271" s="266"/>
      <c r="D271" s="266"/>
      <c r="E271" s="266"/>
      <c r="F271" s="266"/>
      <c r="G271" s="266"/>
      <c r="H271" s="266"/>
      <c r="I271" s="266"/>
      <c r="J271" s="266"/>
      <c r="K271" s="267"/>
      <c r="L271" s="267"/>
      <c r="M271" s="266"/>
      <c r="N271" s="266"/>
      <c r="O271" s="266"/>
      <c r="P271" s="266"/>
      <c r="Q271" s="266"/>
      <c r="R271" s="266"/>
      <c r="S271" s="266"/>
      <c r="T271" s="266"/>
      <c r="U271" s="256"/>
      <c r="V271" s="257"/>
      <c r="W271" s="256"/>
      <c r="X271" s="257"/>
      <c r="Y271" s="257"/>
      <c r="Z271" s="257"/>
      <c r="AA271" s="256"/>
      <c r="AB271" s="256"/>
      <c r="AC271" s="256"/>
      <c r="AD271" s="256"/>
      <c r="AE271" s="256"/>
      <c r="AF271" s="256"/>
      <c r="AG271" s="256"/>
      <c r="AH271" s="258"/>
      <c r="AI271" s="259"/>
      <c r="AJ271" s="258"/>
      <c r="AK271" s="260"/>
      <c r="AL271" s="261"/>
      <c r="AM271" s="261"/>
      <c r="AN271" s="261"/>
      <c r="AO271" s="264"/>
    </row>
    <row r="272" spans="1:41" s="268" customFormat="1" ht="14.25">
      <c r="A272" s="265"/>
      <c r="B272" s="266"/>
      <c r="C272" s="266"/>
      <c r="D272" s="266"/>
      <c r="E272" s="266"/>
      <c r="F272" s="266"/>
      <c r="G272" s="266"/>
      <c r="H272" s="266"/>
      <c r="I272" s="266"/>
      <c r="J272" s="266"/>
      <c r="K272" s="267"/>
      <c r="L272" s="267"/>
      <c r="M272" s="266"/>
      <c r="N272" s="266"/>
      <c r="O272" s="266"/>
      <c r="P272" s="266"/>
      <c r="Q272" s="266"/>
      <c r="R272" s="266"/>
      <c r="S272" s="266"/>
      <c r="T272" s="266"/>
      <c r="U272" s="256"/>
      <c r="V272" s="257"/>
      <c r="W272" s="256"/>
      <c r="X272" s="257"/>
      <c r="Y272" s="257"/>
      <c r="Z272" s="257"/>
      <c r="AA272" s="256"/>
      <c r="AB272" s="256"/>
      <c r="AC272" s="256"/>
      <c r="AD272" s="256"/>
      <c r="AE272" s="256"/>
      <c r="AF272" s="256"/>
      <c r="AG272" s="256"/>
      <c r="AH272" s="258"/>
      <c r="AI272" s="259"/>
      <c r="AJ272" s="258"/>
      <c r="AK272" s="260"/>
      <c r="AL272" s="261"/>
      <c r="AM272" s="261"/>
      <c r="AN272" s="261"/>
      <c r="AO272" s="264"/>
    </row>
    <row r="273" spans="1:41" s="268" customFormat="1" ht="14.25">
      <c r="A273" s="265"/>
      <c r="B273" s="266"/>
      <c r="C273" s="266"/>
      <c r="D273" s="266"/>
      <c r="E273" s="266"/>
      <c r="F273" s="266"/>
      <c r="G273" s="266"/>
      <c r="H273" s="266"/>
      <c r="I273" s="266"/>
      <c r="J273" s="266"/>
      <c r="K273" s="267"/>
      <c r="L273" s="267"/>
      <c r="M273" s="266"/>
      <c r="N273" s="266"/>
      <c r="O273" s="266"/>
      <c r="P273" s="266"/>
      <c r="Q273" s="266"/>
      <c r="R273" s="266"/>
      <c r="S273" s="266"/>
      <c r="T273" s="266"/>
      <c r="U273" s="256"/>
      <c r="V273" s="257"/>
      <c r="W273" s="256"/>
      <c r="X273" s="257"/>
      <c r="Y273" s="257"/>
      <c r="Z273" s="257"/>
      <c r="AA273" s="256"/>
      <c r="AB273" s="256"/>
      <c r="AC273" s="256"/>
      <c r="AD273" s="256"/>
      <c r="AE273" s="256"/>
      <c r="AF273" s="256"/>
      <c r="AG273" s="256"/>
      <c r="AH273" s="258"/>
      <c r="AI273" s="259"/>
      <c r="AJ273" s="258"/>
      <c r="AK273" s="260"/>
      <c r="AL273" s="261"/>
      <c r="AM273" s="261"/>
      <c r="AN273" s="261"/>
      <c r="AO273" s="264"/>
    </row>
    <row r="274" spans="1:41" s="268" customFormat="1" ht="14.25">
      <c r="A274" s="265"/>
      <c r="B274" s="266"/>
      <c r="C274" s="266"/>
      <c r="D274" s="266"/>
      <c r="E274" s="266"/>
      <c r="F274" s="266"/>
      <c r="G274" s="266"/>
      <c r="H274" s="266"/>
      <c r="I274" s="266"/>
      <c r="J274" s="266"/>
      <c r="K274" s="267"/>
      <c r="L274" s="267"/>
      <c r="M274" s="266"/>
      <c r="N274" s="266"/>
      <c r="O274" s="266"/>
      <c r="P274" s="266"/>
      <c r="Q274" s="266"/>
      <c r="R274" s="266"/>
      <c r="S274" s="266"/>
      <c r="T274" s="266"/>
      <c r="U274" s="256"/>
      <c r="V274" s="257"/>
      <c r="W274" s="256"/>
      <c r="X274" s="257"/>
      <c r="Y274" s="257"/>
      <c r="Z274" s="257"/>
      <c r="AA274" s="256"/>
      <c r="AB274" s="256"/>
      <c r="AC274" s="256"/>
      <c r="AD274" s="256"/>
      <c r="AE274" s="256"/>
      <c r="AF274" s="256"/>
      <c r="AG274" s="256"/>
      <c r="AH274" s="258"/>
      <c r="AI274" s="259"/>
      <c r="AJ274" s="258"/>
      <c r="AK274" s="260"/>
      <c r="AL274" s="261"/>
      <c r="AM274" s="261"/>
      <c r="AN274" s="261"/>
      <c r="AO274" s="264"/>
    </row>
    <row r="275" spans="1:41" s="268" customFormat="1" ht="14.25">
      <c r="A275" s="265"/>
      <c r="B275" s="266"/>
      <c r="C275" s="266"/>
      <c r="D275" s="266"/>
      <c r="E275" s="266"/>
      <c r="F275" s="266"/>
      <c r="G275" s="266"/>
      <c r="H275" s="266"/>
      <c r="I275" s="266"/>
      <c r="J275" s="266"/>
      <c r="K275" s="267"/>
      <c r="L275" s="267"/>
      <c r="M275" s="266"/>
      <c r="N275" s="266"/>
      <c r="O275" s="266"/>
      <c r="P275" s="266"/>
      <c r="Q275" s="266"/>
      <c r="R275" s="266"/>
      <c r="S275" s="266"/>
      <c r="T275" s="266"/>
      <c r="U275" s="256"/>
      <c r="V275" s="257"/>
      <c r="W275" s="256"/>
      <c r="X275" s="257"/>
      <c r="Y275" s="257"/>
      <c r="Z275" s="257"/>
      <c r="AA275" s="256"/>
      <c r="AB275" s="256"/>
      <c r="AC275" s="256"/>
      <c r="AD275" s="256"/>
      <c r="AE275" s="256"/>
      <c r="AF275" s="256"/>
      <c r="AG275" s="256"/>
      <c r="AH275" s="258"/>
      <c r="AI275" s="259"/>
      <c r="AJ275" s="258"/>
      <c r="AK275" s="260"/>
      <c r="AL275" s="261"/>
      <c r="AM275" s="261"/>
      <c r="AN275" s="261"/>
      <c r="AO275" s="264"/>
    </row>
    <row r="276" spans="1:41" s="268" customFormat="1" ht="14.25">
      <c r="A276" s="265"/>
      <c r="B276" s="266"/>
      <c r="C276" s="266"/>
      <c r="D276" s="266"/>
      <c r="E276" s="266"/>
      <c r="F276" s="266"/>
      <c r="G276" s="266"/>
      <c r="H276" s="266"/>
      <c r="I276" s="266"/>
      <c r="J276" s="266"/>
      <c r="K276" s="267"/>
      <c r="L276" s="267"/>
      <c r="M276" s="266"/>
      <c r="N276" s="266"/>
      <c r="O276" s="266"/>
      <c r="P276" s="266"/>
      <c r="Q276" s="266"/>
      <c r="R276" s="266"/>
      <c r="S276" s="266"/>
      <c r="T276" s="266"/>
      <c r="U276" s="256"/>
      <c r="V276" s="257"/>
      <c r="W276" s="256"/>
      <c r="X276" s="257"/>
      <c r="Y276" s="257"/>
      <c r="Z276" s="257"/>
      <c r="AA276" s="256"/>
      <c r="AB276" s="256"/>
      <c r="AC276" s="256"/>
      <c r="AD276" s="256"/>
      <c r="AE276" s="256"/>
      <c r="AF276" s="256"/>
      <c r="AG276" s="256"/>
      <c r="AH276" s="258"/>
      <c r="AI276" s="259"/>
      <c r="AJ276" s="258"/>
      <c r="AK276" s="260"/>
      <c r="AL276" s="261"/>
      <c r="AM276" s="261"/>
      <c r="AN276" s="261"/>
      <c r="AO276" s="264"/>
    </row>
    <row r="277" spans="1:41" s="268" customFormat="1" ht="14.25">
      <c r="A277" s="265"/>
      <c r="B277" s="266"/>
      <c r="C277" s="266"/>
      <c r="D277" s="266"/>
      <c r="E277" s="266"/>
      <c r="F277" s="266"/>
      <c r="G277" s="266"/>
      <c r="H277" s="266"/>
      <c r="I277" s="266"/>
      <c r="J277" s="266"/>
      <c r="K277" s="267"/>
      <c r="L277" s="267"/>
      <c r="M277" s="266"/>
      <c r="N277" s="266"/>
      <c r="O277" s="266"/>
      <c r="P277" s="266"/>
      <c r="Q277" s="266"/>
      <c r="R277" s="266"/>
      <c r="S277" s="266"/>
      <c r="T277" s="266"/>
      <c r="U277" s="256"/>
      <c r="V277" s="257"/>
      <c r="W277" s="256"/>
      <c r="X277" s="257"/>
      <c r="Y277" s="257"/>
      <c r="Z277" s="257"/>
      <c r="AA277" s="256"/>
      <c r="AB277" s="256"/>
      <c r="AC277" s="256"/>
      <c r="AD277" s="256"/>
      <c r="AE277" s="256"/>
      <c r="AF277" s="256"/>
      <c r="AG277" s="256"/>
      <c r="AH277" s="258"/>
      <c r="AI277" s="259"/>
      <c r="AJ277" s="258"/>
      <c r="AK277" s="260"/>
      <c r="AL277" s="261"/>
      <c r="AM277" s="261"/>
      <c r="AN277" s="261"/>
      <c r="AO277" s="264"/>
    </row>
    <row r="278" spans="1:41" s="268" customFormat="1" ht="14.25">
      <c r="A278" s="265"/>
      <c r="B278" s="266"/>
      <c r="C278" s="266"/>
      <c r="D278" s="266"/>
      <c r="E278" s="266"/>
      <c r="F278" s="266"/>
      <c r="G278" s="266"/>
      <c r="H278" s="266"/>
      <c r="I278" s="266"/>
      <c r="J278" s="266"/>
      <c r="K278" s="267"/>
      <c r="L278" s="267"/>
      <c r="M278" s="266"/>
      <c r="N278" s="266"/>
      <c r="O278" s="266"/>
      <c r="P278" s="266"/>
      <c r="Q278" s="266"/>
      <c r="R278" s="266"/>
      <c r="S278" s="266"/>
      <c r="T278" s="266"/>
      <c r="U278" s="256"/>
      <c r="V278" s="257"/>
      <c r="W278" s="256"/>
      <c r="X278" s="257"/>
      <c r="Y278" s="257"/>
      <c r="Z278" s="257"/>
      <c r="AA278" s="256"/>
      <c r="AB278" s="256"/>
      <c r="AC278" s="256"/>
      <c r="AD278" s="256"/>
      <c r="AE278" s="256"/>
      <c r="AF278" s="256"/>
      <c r="AG278" s="256"/>
      <c r="AH278" s="258"/>
      <c r="AI278" s="259"/>
      <c r="AJ278" s="258"/>
      <c r="AK278" s="260"/>
      <c r="AL278" s="261"/>
      <c r="AM278" s="261"/>
      <c r="AN278" s="261"/>
      <c r="AO278" s="264"/>
    </row>
    <row r="279" spans="1:41" s="268" customFormat="1" ht="14.25">
      <c r="A279" s="265"/>
      <c r="B279" s="266"/>
      <c r="C279" s="266"/>
      <c r="D279" s="266"/>
      <c r="E279" s="266"/>
      <c r="F279" s="266"/>
      <c r="G279" s="266"/>
      <c r="H279" s="266"/>
      <c r="I279" s="266"/>
      <c r="J279" s="266"/>
      <c r="K279" s="267"/>
      <c r="L279" s="267"/>
      <c r="M279" s="266"/>
      <c r="N279" s="266"/>
      <c r="O279" s="266"/>
      <c r="P279" s="266"/>
      <c r="Q279" s="266"/>
      <c r="R279" s="266"/>
      <c r="S279" s="266"/>
      <c r="T279" s="266"/>
      <c r="U279" s="256"/>
      <c r="V279" s="257"/>
      <c r="W279" s="256"/>
      <c r="X279" s="257"/>
      <c r="Y279" s="257"/>
      <c r="Z279" s="257"/>
      <c r="AA279" s="256"/>
      <c r="AB279" s="256"/>
      <c r="AC279" s="256"/>
      <c r="AD279" s="256"/>
      <c r="AE279" s="256"/>
      <c r="AF279" s="256"/>
      <c r="AG279" s="256"/>
      <c r="AH279" s="258"/>
      <c r="AI279" s="259"/>
      <c r="AJ279" s="258"/>
      <c r="AK279" s="260"/>
      <c r="AL279" s="261"/>
      <c r="AM279" s="261"/>
      <c r="AN279" s="261"/>
      <c r="AO279" s="264"/>
    </row>
    <row r="280" spans="1:41" s="268" customFormat="1" ht="14.25">
      <c r="A280" s="265"/>
      <c r="B280" s="266"/>
      <c r="C280" s="266"/>
      <c r="D280" s="266"/>
      <c r="E280" s="266"/>
      <c r="F280" s="266"/>
      <c r="G280" s="266"/>
      <c r="H280" s="266"/>
      <c r="I280" s="266"/>
      <c r="J280" s="266"/>
      <c r="K280" s="267"/>
      <c r="L280" s="267"/>
      <c r="M280" s="266"/>
      <c r="N280" s="266"/>
      <c r="O280" s="266"/>
      <c r="P280" s="266"/>
      <c r="Q280" s="266"/>
      <c r="R280" s="266"/>
      <c r="S280" s="266"/>
      <c r="T280" s="266"/>
      <c r="U280" s="256"/>
      <c r="V280" s="257"/>
      <c r="W280" s="256"/>
      <c r="X280" s="257"/>
      <c r="Y280" s="257"/>
      <c r="Z280" s="257"/>
      <c r="AA280" s="256"/>
      <c r="AB280" s="256"/>
      <c r="AC280" s="256"/>
      <c r="AD280" s="256"/>
      <c r="AE280" s="256"/>
      <c r="AF280" s="256"/>
      <c r="AG280" s="256"/>
      <c r="AH280" s="258"/>
      <c r="AI280" s="259"/>
      <c r="AJ280" s="258"/>
      <c r="AK280" s="260"/>
      <c r="AL280" s="261"/>
      <c r="AM280" s="261"/>
      <c r="AN280" s="261"/>
      <c r="AO280" s="264"/>
    </row>
    <row r="281" spans="1:41" s="268" customFormat="1" ht="14.25">
      <c r="A281" s="265"/>
      <c r="B281" s="266"/>
      <c r="C281" s="266"/>
      <c r="D281" s="266"/>
      <c r="E281" s="266"/>
      <c r="F281" s="266"/>
      <c r="G281" s="266"/>
      <c r="H281" s="266"/>
      <c r="I281" s="266"/>
      <c r="J281" s="266"/>
      <c r="K281" s="267"/>
      <c r="L281" s="267"/>
      <c r="M281" s="266"/>
      <c r="N281" s="266"/>
      <c r="O281" s="266"/>
      <c r="P281" s="266"/>
      <c r="Q281" s="266"/>
      <c r="R281" s="266"/>
      <c r="S281" s="266"/>
      <c r="T281" s="266"/>
      <c r="U281" s="256"/>
      <c r="V281" s="257"/>
      <c r="W281" s="256"/>
      <c r="X281" s="257"/>
      <c r="Y281" s="257"/>
      <c r="Z281" s="257"/>
      <c r="AA281" s="256"/>
      <c r="AB281" s="256"/>
      <c r="AC281" s="256"/>
      <c r="AD281" s="256"/>
      <c r="AE281" s="256"/>
      <c r="AF281" s="256"/>
      <c r="AG281" s="256"/>
      <c r="AH281" s="258"/>
      <c r="AI281" s="259"/>
      <c r="AJ281" s="258"/>
      <c r="AK281" s="260"/>
      <c r="AL281" s="261"/>
      <c r="AM281" s="261"/>
      <c r="AN281" s="261"/>
      <c r="AO281" s="264"/>
    </row>
    <row r="282" spans="1:41" s="268" customFormat="1" ht="14.25">
      <c r="A282" s="265"/>
      <c r="B282" s="266"/>
      <c r="C282" s="266"/>
      <c r="D282" s="266"/>
      <c r="E282" s="266"/>
      <c r="F282" s="266"/>
      <c r="G282" s="266"/>
      <c r="H282" s="266"/>
      <c r="I282" s="266"/>
      <c r="J282" s="266"/>
      <c r="K282" s="267"/>
      <c r="L282" s="267"/>
      <c r="M282" s="266"/>
      <c r="N282" s="266"/>
      <c r="O282" s="266"/>
      <c r="P282" s="266"/>
      <c r="Q282" s="266"/>
      <c r="R282" s="266"/>
      <c r="S282" s="266"/>
      <c r="T282" s="266"/>
      <c r="U282" s="256"/>
      <c r="V282" s="257"/>
      <c r="W282" s="256"/>
      <c r="X282" s="257"/>
      <c r="Y282" s="257"/>
      <c r="Z282" s="257"/>
      <c r="AA282" s="256"/>
      <c r="AB282" s="256"/>
      <c r="AC282" s="256"/>
      <c r="AD282" s="256"/>
      <c r="AE282" s="256"/>
      <c r="AF282" s="256"/>
      <c r="AG282" s="256"/>
      <c r="AH282" s="258"/>
      <c r="AI282" s="259"/>
      <c r="AJ282" s="258"/>
      <c r="AK282" s="260"/>
      <c r="AL282" s="261"/>
      <c r="AM282" s="261"/>
      <c r="AN282" s="261"/>
      <c r="AO282" s="264"/>
    </row>
    <row r="283" spans="1:41" s="268" customFormat="1" ht="14.25">
      <c r="A283" s="265"/>
      <c r="B283" s="266"/>
      <c r="C283" s="266"/>
      <c r="D283" s="266"/>
      <c r="E283" s="266"/>
      <c r="F283" s="266"/>
      <c r="G283" s="266"/>
      <c r="H283" s="266"/>
      <c r="I283" s="266"/>
      <c r="J283" s="266"/>
      <c r="K283" s="267"/>
      <c r="L283" s="267"/>
      <c r="M283" s="266"/>
      <c r="N283" s="266"/>
      <c r="O283" s="266"/>
      <c r="P283" s="266"/>
      <c r="Q283" s="266"/>
      <c r="R283" s="266"/>
      <c r="S283" s="266"/>
      <c r="T283" s="266"/>
      <c r="U283" s="256"/>
      <c r="V283" s="257"/>
      <c r="W283" s="256"/>
      <c r="X283" s="257"/>
      <c r="Y283" s="257"/>
      <c r="Z283" s="257"/>
      <c r="AA283" s="256"/>
      <c r="AB283" s="256"/>
      <c r="AC283" s="256"/>
      <c r="AD283" s="256"/>
      <c r="AE283" s="256"/>
      <c r="AF283" s="256"/>
      <c r="AG283" s="256"/>
      <c r="AH283" s="258"/>
      <c r="AI283" s="259"/>
      <c r="AJ283" s="258"/>
      <c r="AK283" s="260"/>
      <c r="AL283" s="261"/>
      <c r="AM283" s="261"/>
      <c r="AN283" s="261"/>
      <c r="AO283" s="264"/>
    </row>
    <row r="284" spans="1:41" s="268" customFormat="1" ht="14.25">
      <c r="A284" s="265"/>
      <c r="B284" s="266"/>
      <c r="C284" s="266"/>
      <c r="D284" s="266"/>
      <c r="E284" s="266"/>
      <c r="F284" s="266"/>
      <c r="G284" s="266"/>
      <c r="H284" s="266"/>
      <c r="I284" s="266"/>
      <c r="J284" s="266"/>
      <c r="K284" s="267"/>
      <c r="L284" s="267"/>
      <c r="M284" s="266"/>
      <c r="N284" s="266"/>
      <c r="O284" s="266"/>
      <c r="P284" s="266"/>
      <c r="Q284" s="266"/>
      <c r="R284" s="266"/>
      <c r="S284" s="266"/>
      <c r="T284" s="266"/>
      <c r="U284" s="256"/>
      <c r="V284" s="257"/>
      <c r="W284" s="256"/>
      <c r="X284" s="257"/>
      <c r="Y284" s="257"/>
      <c r="Z284" s="257"/>
      <c r="AA284" s="256"/>
      <c r="AB284" s="256"/>
      <c r="AC284" s="256"/>
      <c r="AD284" s="256"/>
      <c r="AE284" s="256"/>
      <c r="AF284" s="256"/>
      <c r="AG284" s="256"/>
      <c r="AH284" s="258"/>
      <c r="AI284" s="259"/>
      <c r="AJ284" s="258"/>
      <c r="AK284" s="260"/>
      <c r="AL284" s="261"/>
      <c r="AM284" s="261"/>
      <c r="AN284" s="261"/>
      <c r="AO284" s="264"/>
    </row>
    <row r="285" spans="1:41" s="268" customFormat="1" ht="14.25">
      <c r="A285" s="265"/>
      <c r="B285" s="266"/>
      <c r="C285" s="266"/>
      <c r="D285" s="266"/>
      <c r="E285" s="266"/>
      <c r="F285" s="266"/>
      <c r="G285" s="266"/>
      <c r="H285" s="266"/>
      <c r="I285" s="266"/>
      <c r="J285" s="266"/>
      <c r="K285" s="267"/>
      <c r="L285" s="267"/>
      <c r="M285" s="266"/>
      <c r="N285" s="266"/>
      <c r="O285" s="266"/>
      <c r="P285" s="266"/>
      <c r="Q285" s="266"/>
      <c r="R285" s="266"/>
      <c r="S285" s="266"/>
      <c r="T285" s="266"/>
      <c r="U285" s="256"/>
      <c r="V285" s="257"/>
      <c r="W285" s="256"/>
      <c r="X285" s="257"/>
      <c r="Y285" s="257"/>
      <c r="Z285" s="257"/>
      <c r="AA285" s="256"/>
      <c r="AB285" s="256"/>
      <c r="AC285" s="256"/>
      <c r="AD285" s="256"/>
      <c r="AE285" s="256"/>
      <c r="AF285" s="256"/>
      <c r="AG285" s="256"/>
      <c r="AH285" s="258"/>
      <c r="AI285" s="259"/>
      <c r="AJ285" s="258"/>
      <c r="AK285" s="260"/>
      <c r="AL285" s="261"/>
      <c r="AM285" s="261"/>
      <c r="AN285" s="261"/>
      <c r="AO285" s="264"/>
    </row>
    <row r="286" spans="1:41" s="268" customFormat="1" ht="14.25">
      <c r="A286" s="265"/>
      <c r="B286" s="266"/>
      <c r="C286" s="266"/>
      <c r="D286" s="266"/>
      <c r="E286" s="266"/>
      <c r="F286" s="266"/>
      <c r="G286" s="266"/>
      <c r="H286" s="266"/>
      <c r="I286" s="266"/>
      <c r="J286" s="266"/>
      <c r="K286" s="267"/>
      <c r="L286" s="267"/>
      <c r="M286" s="266"/>
      <c r="N286" s="266"/>
      <c r="O286" s="266"/>
      <c r="P286" s="266"/>
      <c r="Q286" s="266"/>
      <c r="R286" s="266"/>
      <c r="S286" s="266"/>
      <c r="T286" s="266"/>
      <c r="U286" s="256"/>
      <c r="V286" s="257"/>
      <c r="W286" s="256"/>
      <c r="X286" s="257"/>
      <c r="Y286" s="257"/>
      <c r="Z286" s="257"/>
      <c r="AA286" s="256"/>
      <c r="AB286" s="256"/>
      <c r="AC286" s="256"/>
      <c r="AD286" s="256"/>
      <c r="AE286" s="256"/>
      <c r="AF286" s="256"/>
      <c r="AG286" s="256"/>
      <c r="AH286" s="258"/>
      <c r="AI286" s="259"/>
      <c r="AJ286" s="258"/>
      <c r="AK286" s="260"/>
      <c r="AL286" s="261"/>
      <c r="AM286" s="261"/>
      <c r="AN286" s="261"/>
      <c r="AO286" s="264"/>
    </row>
    <row r="287" spans="1:41" s="268" customFormat="1" ht="14.25">
      <c r="A287" s="265"/>
      <c r="B287" s="266"/>
      <c r="C287" s="266"/>
      <c r="D287" s="266"/>
      <c r="E287" s="266"/>
      <c r="F287" s="266"/>
      <c r="G287" s="266"/>
      <c r="H287" s="266"/>
      <c r="I287" s="266"/>
      <c r="J287" s="266"/>
      <c r="K287" s="267"/>
      <c r="L287" s="267"/>
      <c r="M287" s="266"/>
      <c r="N287" s="266"/>
      <c r="O287" s="266"/>
      <c r="P287" s="266"/>
      <c r="Q287" s="266"/>
      <c r="R287" s="266"/>
      <c r="S287" s="266"/>
      <c r="T287" s="266"/>
      <c r="U287" s="256"/>
      <c r="V287" s="257"/>
      <c r="W287" s="256"/>
      <c r="X287" s="257"/>
      <c r="Y287" s="257"/>
      <c r="Z287" s="257"/>
      <c r="AA287" s="256"/>
      <c r="AB287" s="256"/>
      <c r="AC287" s="256"/>
      <c r="AD287" s="256"/>
      <c r="AE287" s="256"/>
      <c r="AF287" s="256"/>
      <c r="AG287" s="256"/>
      <c r="AH287" s="258"/>
      <c r="AI287" s="259"/>
      <c r="AJ287" s="258"/>
      <c r="AK287" s="260"/>
      <c r="AL287" s="261"/>
      <c r="AM287" s="261"/>
      <c r="AN287" s="261"/>
      <c r="AO287" s="264"/>
    </row>
    <row r="288" spans="1:41" s="268" customFormat="1" ht="14.25">
      <c r="A288" s="265"/>
      <c r="B288" s="266"/>
      <c r="C288" s="266"/>
      <c r="D288" s="266"/>
      <c r="E288" s="266"/>
      <c r="F288" s="266"/>
      <c r="G288" s="266"/>
      <c r="H288" s="266"/>
      <c r="I288" s="266"/>
      <c r="J288" s="266"/>
      <c r="K288" s="267"/>
      <c r="L288" s="267"/>
      <c r="M288" s="266"/>
      <c r="N288" s="266"/>
      <c r="O288" s="266"/>
      <c r="P288" s="266"/>
      <c r="Q288" s="266"/>
      <c r="R288" s="266"/>
      <c r="S288" s="266"/>
      <c r="T288" s="266"/>
      <c r="U288" s="256"/>
      <c r="V288" s="257"/>
      <c r="W288" s="256"/>
      <c r="X288" s="257"/>
      <c r="Y288" s="257"/>
      <c r="Z288" s="257"/>
      <c r="AA288" s="256"/>
      <c r="AB288" s="256"/>
      <c r="AC288" s="256"/>
      <c r="AD288" s="256"/>
      <c r="AE288" s="256"/>
      <c r="AF288" s="256"/>
      <c r="AG288" s="256"/>
      <c r="AH288" s="258"/>
      <c r="AI288" s="259"/>
      <c r="AJ288" s="258"/>
      <c r="AK288" s="260"/>
      <c r="AL288" s="261"/>
      <c r="AM288" s="261"/>
      <c r="AN288" s="261"/>
      <c r="AO288" s="264"/>
    </row>
    <row r="289" spans="1:41" s="268" customFormat="1" ht="14.25">
      <c r="A289" s="265"/>
      <c r="B289" s="266"/>
      <c r="C289" s="266"/>
      <c r="D289" s="266"/>
      <c r="E289" s="266"/>
      <c r="F289" s="266"/>
      <c r="G289" s="266"/>
      <c r="H289" s="266"/>
      <c r="I289" s="266"/>
      <c r="J289" s="266"/>
      <c r="K289" s="267"/>
      <c r="L289" s="267"/>
      <c r="M289" s="266"/>
      <c r="N289" s="266"/>
      <c r="O289" s="266"/>
      <c r="P289" s="266"/>
      <c r="Q289" s="266"/>
      <c r="R289" s="266"/>
      <c r="S289" s="266"/>
      <c r="T289" s="266"/>
      <c r="U289" s="256"/>
      <c r="V289" s="257"/>
      <c r="W289" s="256"/>
      <c r="X289" s="257"/>
      <c r="Y289" s="257"/>
      <c r="Z289" s="257"/>
      <c r="AA289" s="256"/>
      <c r="AB289" s="256"/>
      <c r="AC289" s="256"/>
      <c r="AD289" s="256"/>
      <c r="AE289" s="256"/>
      <c r="AF289" s="256"/>
      <c r="AG289" s="256"/>
      <c r="AH289" s="258"/>
      <c r="AI289" s="259"/>
      <c r="AJ289" s="258"/>
      <c r="AK289" s="260"/>
      <c r="AL289" s="261"/>
      <c r="AM289" s="261"/>
      <c r="AN289" s="261"/>
      <c r="AO289" s="264"/>
    </row>
    <row r="290" spans="1:41" s="268" customFormat="1" ht="14.25">
      <c r="A290" s="265"/>
      <c r="B290" s="266"/>
      <c r="C290" s="266"/>
      <c r="D290" s="266"/>
      <c r="E290" s="266"/>
      <c r="F290" s="266"/>
      <c r="G290" s="266"/>
      <c r="H290" s="266"/>
      <c r="I290" s="266"/>
      <c r="J290" s="266"/>
      <c r="K290" s="267"/>
      <c r="L290" s="267"/>
      <c r="M290" s="266"/>
      <c r="N290" s="266"/>
      <c r="O290" s="266"/>
      <c r="P290" s="266"/>
      <c r="Q290" s="266"/>
      <c r="R290" s="266"/>
      <c r="S290" s="266"/>
      <c r="T290" s="266"/>
      <c r="U290" s="256"/>
      <c r="V290" s="257"/>
      <c r="W290" s="256"/>
      <c r="X290" s="257"/>
      <c r="Y290" s="257"/>
      <c r="Z290" s="257"/>
      <c r="AA290" s="256"/>
      <c r="AB290" s="256"/>
      <c r="AC290" s="256"/>
      <c r="AD290" s="256"/>
      <c r="AE290" s="256"/>
      <c r="AF290" s="256"/>
      <c r="AG290" s="256"/>
      <c r="AH290" s="258"/>
      <c r="AI290" s="259"/>
      <c r="AJ290" s="258"/>
      <c r="AK290" s="260"/>
      <c r="AL290" s="261"/>
      <c r="AM290" s="261"/>
      <c r="AN290" s="261"/>
      <c r="AO290" s="264"/>
    </row>
    <row r="291" spans="1:41" s="268" customFormat="1" ht="14.25">
      <c r="A291" s="265"/>
      <c r="B291" s="266"/>
      <c r="C291" s="266"/>
      <c r="D291" s="266"/>
      <c r="E291" s="266"/>
      <c r="F291" s="266"/>
      <c r="G291" s="266"/>
      <c r="H291" s="266"/>
      <c r="I291" s="266"/>
      <c r="J291" s="266"/>
      <c r="K291" s="267"/>
      <c r="L291" s="267"/>
      <c r="M291" s="266"/>
      <c r="N291" s="266"/>
      <c r="O291" s="266"/>
      <c r="P291" s="266"/>
      <c r="Q291" s="266"/>
      <c r="R291" s="266"/>
      <c r="S291" s="266"/>
      <c r="T291" s="266"/>
      <c r="U291" s="256"/>
      <c r="V291" s="257"/>
      <c r="W291" s="256"/>
      <c r="X291" s="257"/>
      <c r="Y291" s="257"/>
      <c r="Z291" s="257"/>
      <c r="AA291" s="256"/>
      <c r="AB291" s="256"/>
      <c r="AC291" s="256"/>
      <c r="AD291" s="256"/>
      <c r="AE291" s="256"/>
      <c r="AF291" s="256"/>
      <c r="AG291" s="256"/>
      <c r="AH291" s="258"/>
      <c r="AI291" s="259"/>
      <c r="AJ291" s="258"/>
      <c r="AK291" s="260"/>
      <c r="AL291" s="261"/>
      <c r="AM291" s="261"/>
      <c r="AN291" s="261"/>
      <c r="AO291" s="264"/>
    </row>
    <row r="292" spans="1:41" s="268" customFormat="1" ht="14.25">
      <c r="A292" s="265"/>
      <c r="B292" s="266"/>
      <c r="C292" s="266"/>
      <c r="D292" s="266"/>
      <c r="E292" s="266"/>
      <c r="F292" s="266"/>
      <c r="G292" s="266"/>
      <c r="H292" s="266"/>
      <c r="I292" s="266"/>
      <c r="J292" s="266"/>
      <c r="K292" s="267"/>
      <c r="L292" s="267"/>
      <c r="M292" s="266"/>
      <c r="N292" s="266"/>
      <c r="O292" s="266"/>
      <c r="P292" s="266"/>
      <c r="Q292" s="266"/>
      <c r="R292" s="266"/>
      <c r="S292" s="266"/>
      <c r="T292" s="266"/>
      <c r="U292" s="256"/>
      <c r="V292" s="257"/>
      <c r="W292" s="256"/>
      <c r="X292" s="257"/>
      <c r="Y292" s="257"/>
      <c r="Z292" s="257"/>
      <c r="AA292" s="256"/>
      <c r="AB292" s="256"/>
      <c r="AC292" s="256"/>
      <c r="AD292" s="256"/>
      <c r="AE292" s="256"/>
      <c r="AF292" s="256"/>
      <c r="AG292" s="256"/>
      <c r="AH292" s="258"/>
      <c r="AI292" s="259"/>
      <c r="AJ292" s="258"/>
      <c r="AK292" s="260"/>
      <c r="AL292" s="261"/>
      <c r="AM292" s="261"/>
      <c r="AN292" s="261"/>
      <c r="AO292" s="264"/>
    </row>
    <row r="293" spans="1:41" s="268" customFormat="1" ht="14.25">
      <c r="A293" s="265"/>
      <c r="B293" s="266"/>
      <c r="C293" s="266"/>
      <c r="D293" s="266"/>
      <c r="E293" s="266"/>
      <c r="F293" s="266"/>
      <c r="G293" s="266"/>
      <c r="H293" s="266"/>
      <c r="I293" s="266"/>
      <c r="J293" s="266"/>
      <c r="K293" s="267"/>
      <c r="L293" s="267"/>
      <c r="M293" s="266"/>
      <c r="N293" s="266"/>
      <c r="O293" s="266"/>
      <c r="P293" s="266"/>
      <c r="Q293" s="266"/>
      <c r="R293" s="266"/>
      <c r="S293" s="266"/>
      <c r="T293" s="266"/>
      <c r="U293" s="256"/>
      <c r="V293" s="257"/>
      <c r="W293" s="256"/>
      <c r="X293" s="257"/>
      <c r="Y293" s="257"/>
      <c r="Z293" s="257"/>
      <c r="AA293" s="256"/>
      <c r="AB293" s="256"/>
      <c r="AC293" s="256"/>
      <c r="AD293" s="256"/>
      <c r="AE293" s="256"/>
      <c r="AF293" s="256"/>
      <c r="AG293" s="256"/>
      <c r="AH293" s="258"/>
      <c r="AI293" s="259"/>
      <c r="AJ293" s="258"/>
      <c r="AK293" s="260"/>
      <c r="AL293" s="261"/>
      <c r="AM293" s="261"/>
      <c r="AN293" s="261"/>
      <c r="AO293" s="264"/>
    </row>
    <row r="294" spans="1:41" s="268" customFormat="1" ht="14.25">
      <c r="A294" s="265"/>
      <c r="B294" s="266"/>
      <c r="C294" s="266"/>
      <c r="D294" s="266"/>
      <c r="E294" s="266"/>
      <c r="F294" s="266"/>
      <c r="G294" s="266"/>
      <c r="H294" s="266"/>
      <c r="I294" s="266"/>
      <c r="J294" s="266"/>
      <c r="K294" s="267"/>
      <c r="L294" s="267"/>
      <c r="M294" s="266"/>
      <c r="N294" s="266"/>
      <c r="O294" s="266"/>
      <c r="P294" s="266"/>
      <c r="Q294" s="266"/>
      <c r="R294" s="266"/>
      <c r="S294" s="266"/>
      <c r="T294" s="266"/>
      <c r="U294" s="256"/>
      <c r="V294" s="257"/>
      <c r="W294" s="256"/>
      <c r="X294" s="257"/>
      <c r="Y294" s="257"/>
      <c r="Z294" s="257"/>
      <c r="AA294" s="256"/>
      <c r="AB294" s="256"/>
      <c r="AC294" s="256"/>
      <c r="AD294" s="256"/>
      <c r="AE294" s="256"/>
      <c r="AF294" s="256"/>
      <c r="AG294" s="256"/>
      <c r="AH294" s="258"/>
      <c r="AI294" s="259"/>
      <c r="AJ294" s="258"/>
      <c r="AK294" s="260"/>
      <c r="AL294" s="261"/>
      <c r="AM294" s="261"/>
      <c r="AN294" s="261"/>
      <c r="AO294" s="264"/>
    </row>
    <row r="295" spans="1:41" s="268" customFormat="1" ht="14.25">
      <c r="A295" s="265"/>
      <c r="B295" s="266"/>
      <c r="C295" s="266"/>
      <c r="D295" s="266"/>
      <c r="E295" s="266"/>
      <c r="F295" s="266"/>
      <c r="G295" s="266"/>
      <c r="H295" s="266"/>
      <c r="I295" s="266"/>
      <c r="J295" s="266"/>
      <c r="K295" s="267"/>
      <c r="L295" s="267"/>
      <c r="M295" s="266"/>
      <c r="N295" s="266"/>
      <c r="O295" s="266"/>
      <c r="P295" s="266"/>
      <c r="Q295" s="266"/>
      <c r="R295" s="266"/>
      <c r="S295" s="266"/>
      <c r="T295" s="266"/>
      <c r="U295" s="256"/>
      <c r="V295" s="257"/>
      <c r="W295" s="256"/>
      <c r="X295" s="257"/>
      <c r="Y295" s="257"/>
      <c r="Z295" s="257"/>
      <c r="AA295" s="256"/>
      <c r="AB295" s="256"/>
      <c r="AC295" s="256"/>
      <c r="AD295" s="256"/>
      <c r="AE295" s="256"/>
      <c r="AF295" s="256"/>
      <c r="AG295" s="256"/>
      <c r="AH295" s="258"/>
      <c r="AI295" s="259"/>
      <c r="AJ295" s="258"/>
      <c r="AK295" s="260"/>
      <c r="AL295" s="261"/>
      <c r="AM295" s="261"/>
      <c r="AN295" s="261"/>
      <c r="AO295" s="264"/>
    </row>
    <row r="296" spans="1:41" s="268" customFormat="1" ht="14.25">
      <c r="A296" s="265"/>
      <c r="B296" s="266"/>
      <c r="C296" s="266"/>
      <c r="D296" s="266"/>
      <c r="E296" s="266"/>
      <c r="F296" s="266"/>
      <c r="G296" s="266"/>
      <c r="H296" s="266"/>
      <c r="I296" s="266"/>
      <c r="J296" s="266"/>
      <c r="K296" s="267"/>
      <c r="L296" s="267"/>
      <c r="M296" s="266"/>
      <c r="N296" s="266"/>
      <c r="O296" s="266"/>
      <c r="P296" s="266"/>
      <c r="Q296" s="266"/>
      <c r="R296" s="266"/>
      <c r="S296" s="266"/>
      <c r="T296" s="266"/>
      <c r="U296" s="256"/>
      <c r="V296" s="257"/>
      <c r="W296" s="256"/>
      <c r="X296" s="257"/>
      <c r="Y296" s="257"/>
      <c r="Z296" s="257"/>
      <c r="AA296" s="256"/>
      <c r="AB296" s="256"/>
      <c r="AC296" s="256"/>
      <c r="AD296" s="256"/>
      <c r="AE296" s="256"/>
      <c r="AF296" s="256"/>
      <c r="AG296" s="256"/>
      <c r="AH296" s="258"/>
      <c r="AI296" s="259"/>
      <c r="AJ296" s="258"/>
      <c r="AK296" s="260"/>
      <c r="AL296" s="261"/>
      <c r="AM296" s="261"/>
      <c r="AN296" s="261"/>
      <c r="AO296" s="264"/>
    </row>
    <row r="297" spans="1:41" s="268" customFormat="1" ht="14.25">
      <c r="A297" s="265"/>
      <c r="B297" s="266"/>
      <c r="C297" s="266"/>
      <c r="D297" s="266"/>
      <c r="E297" s="266"/>
      <c r="F297" s="266"/>
      <c r="G297" s="266"/>
      <c r="H297" s="266"/>
      <c r="I297" s="266"/>
      <c r="J297" s="266"/>
      <c r="K297" s="267"/>
      <c r="L297" s="267"/>
      <c r="M297" s="266"/>
      <c r="N297" s="266"/>
      <c r="O297" s="266"/>
      <c r="P297" s="266"/>
      <c r="Q297" s="266"/>
      <c r="R297" s="266"/>
      <c r="S297" s="266"/>
      <c r="T297" s="266"/>
      <c r="U297" s="256"/>
      <c r="V297" s="257"/>
      <c r="W297" s="256"/>
      <c r="X297" s="257"/>
      <c r="Y297" s="257"/>
      <c r="Z297" s="257"/>
      <c r="AA297" s="256"/>
      <c r="AB297" s="256"/>
      <c r="AC297" s="256"/>
      <c r="AD297" s="256"/>
      <c r="AE297" s="256"/>
      <c r="AF297" s="256"/>
      <c r="AG297" s="256"/>
      <c r="AH297" s="258"/>
      <c r="AI297" s="259"/>
      <c r="AJ297" s="258"/>
      <c r="AK297" s="260"/>
      <c r="AL297" s="261"/>
      <c r="AM297" s="261"/>
      <c r="AN297" s="261"/>
      <c r="AO297" s="264"/>
    </row>
    <row r="298" spans="1:41" s="268" customFormat="1" ht="14.25">
      <c r="A298" s="265"/>
      <c r="B298" s="266"/>
      <c r="C298" s="266"/>
      <c r="D298" s="266"/>
      <c r="E298" s="266"/>
      <c r="F298" s="266"/>
      <c r="G298" s="266"/>
      <c r="H298" s="266"/>
      <c r="I298" s="266"/>
      <c r="J298" s="266"/>
      <c r="K298" s="267"/>
      <c r="L298" s="267"/>
      <c r="M298" s="266"/>
      <c r="N298" s="266"/>
      <c r="O298" s="266"/>
      <c r="P298" s="266"/>
      <c r="Q298" s="266"/>
      <c r="R298" s="266"/>
      <c r="S298" s="266"/>
      <c r="T298" s="266"/>
      <c r="U298" s="256"/>
      <c r="V298" s="257"/>
      <c r="W298" s="256"/>
      <c r="X298" s="257"/>
      <c r="Y298" s="257"/>
      <c r="Z298" s="257"/>
      <c r="AA298" s="256"/>
      <c r="AB298" s="256"/>
      <c r="AC298" s="256"/>
      <c r="AD298" s="256"/>
      <c r="AE298" s="256"/>
      <c r="AF298" s="256"/>
      <c r="AG298" s="256"/>
      <c r="AH298" s="258"/>
      <c r="AI298" s="259"/>
      <c r="AJ298" s="258"/>
      <c r="AK298" s="260"/>
      <c r="AL298" s="261"/>
      <c r="AM298" s="261"/>
      <c r="AN298" s="261"/>
      <c r="AO298" s="264"/>
    </row>
    <row r="299" spans="1:41" s="268" customFormat="1" ht="14.25">
      <c r="A299" s="265"/>
      <c r="B299" s="266"/>
      <c r="C299" s="266"/>
      <c r="D299" s="266"/>
      <c r="E299" s="266"/>
      <c r="F299" s="266"/>
      <c r="G299" s="266"/>
      <c r="H299" s="266"/>
      <c r="I299" s="266"/>
      <c r="J299" s="266"/>
      <c r="K299" s="267"/>
      <c r="L299" s="267"/>
      <c r="M299" s="266"/>
      <c r="N299" s="266"/>
      <c r="O299" s="266"/>
      <c r="P299" s="266"/>
      <c r="Q299" s="266"/>
      <c r="R299" s="266"/>
      <c r="S299" s="266"/>
      <c r="T299" s="266"/>
      <c r="U299" s="256"/>
      <c r="V299" s="257"/>
      <c r="W299" s="256"/>
      <c r="X299" s="257"/>
      <c r="Y299" s="257"/>
      <c r="Z299" s="257"/>
      <c r="AA299" s="256"/>
      <c r="AB299" s="256"/>
      <c r="AC299" s="256"/>
      <c r="AD299" s="256"/>
      <c r="AE299" s="256"/>
      <c r="AF299" s="256"/>
      <c r="AG299" s="256"/>
      <c r="AH299" s="258"/>
      <c r="AI299" s="259"/>
      <c r="AJ299" s="258"/>
      <c r="AK299" s="260"/>
      <c r="AL299" s="261"/>
      <c r="AM299" s="261"/>
      <c r="AN299" s="261"/>
      <c r="AO299" s="264"/>
    </row>
    <row r="300" spans="1:41" s="268" customFormat="1" ht="14.25">
      <c r="A300" s="265"/>
      <c r="B300" s="266"/>
      <c r="C300" s="266"/>
      <c r="D300" s="266"/>
      <c r="E300" s="266"/>
      <c r="F300" s="266"/>
      <c r="G300" s="266"/>
      <c r="H300" s="266"/>
      <c r="I300" s="266"/>
      <c r="J300" s="266"/>
      <c r="K300" s="267"/>
      <c r="L300" s="267"/>
      <c r="M300" s="266"/>
      <c r="N300" s="266"/>
      <c r="O300" s="266"/>
      <c r="P300" s="266"/>
      <c r="Q300" s="266"/>
      <c r="R300" s="266"/>
      <c r="S300" s="266"/>
      <c r="T300" s="266"/>
      <c r="U300" s="256"/>
      <c r="V300" s="257"/>
      <c r="W300" s="256"/>
      <c r="X300" s="257"/>
      <c r="Y300" s="257"/>
      <c r="Z300" s="257"/>
      <c r="AA300" s="256"/>
      <c r="AB300" s="256"/>
      <c r="AC300" s="256"/>
      <c r="AD300" s="256"/>
      <c r="AE300" s="256"/>
      <c r="AF300" s="256"/>
      <c r="AG300" s="256"/>
      <c r="AH300" s="258"/>
      <c r="AI300" s="259"/>
      <c r="AJ300" s="258"/>
      <c r="AK300" s="260"/>
      <c r="AL300" s="261"/>
      <c r="AM300" s="261"/>
      <c r="AN300" s="261"/>
      <c r="AO300" s="264"/>
    </row>
    <row r="301" spans="1:41" s="268" customFormat="1" ht="14.25">
      <c r="A301" s="265"/>
      <c r="B301" s="266"/>
      <c r="C301" s="266"/>
      <c r="D301" s="266"/>
      <c r="E301" s="266"/>
      <c r="F301" s="266"/>
      <c r="G301" s="266"/>
      <c r="H301" s="266"/>
      <c r="I301" s="266"/>
      <c r="J301" s="266"/>
      <c r="K301" s="267"/>
      <c r="L301" s="267"/>
      <c r="M301" s="266"/>
      <c r="N301" s="266"/>
      <c r="O301" s="266"/>
      <c r="P301" s="266"/>
      <c r="Q301" s="266"/>
      <c r="R301" s="266"/>
      <c r="S301" s="266"/>
      <c r="T301" s="266"/>
      <c r="U301" s="256"/>
      <c r="V301" s="257"/>
      <c r="W301" s="256"/>
      <c r="X301" s="257"/>
      <c r="Y301" s="257"/>
      <c r="Z301" s="257"/>
      <c r="AA301" s="256"/>
      <c r="AB301" s="256"/>
      <c r="AC301" s="256"/>
      <c r="AD301" s="256"/>
      <c r="AE301" s="256"/>
      <c r="AF301" s="256"/>
      <c r="AG301" s="256"/>
      <c r="AH301" s="258"/>
      <c r="AI301" s="259"/>
      <c r="AJ301" s="258"/>
      <c r="AK301" s="260"/>
      <c r="AL301" s="261"/>
      <c r="AM301" s="261"/>
      <c r="AN301" s="261"/>
      <c r="AO301" s="264"/>
    </row>
    <row r="302" spans="1:41" s="268" customFormat="1" ht="14.25">
      <c r="A302" s="265"/>
      <c r="B302" s="266"/>
      <c r="C302" s="266"/>
      <c r="D302" s="266"/>
      <c r="E302" s="266"/>
      <c r="F302" s="266"/>
      <c r="G302" s="266"/>
      <c r="H302" s="266"/>
      <c r="I302" s="266"/>
      <c r="J302" s="266"/>
      <c r="K302" s="267"/>
      <c r="L302" s="267"/>
      <c r="M302" s="266"/>
      <c r="N302" s="266"/>
      <c r="O302" s="266"/>
      <c r="P302" s="266"/>
      <c r="Q302" s="266"/>
      <c r="R302" s="266"/>
      <c r="S302" s="266"/>
      <c r="T302" s="266"/>
      <c r="U302" s="256"/>
      <c r="V302" s="257"/>
      <c r="W302" s="256"/>
      <c r="X302" s="257"/>
      <c r="Y302" s="257"/>
      <c r="Z302" s="257"/>
      <c r="AA302" s="256"/>
      <c r="AB302" s="256"/>
      <c r="AC302" s="256"/>
      <c r="AD302" s="256"/>
      <c r="AE302" s="256"/>
      <c r="AF302" s="256"/>
      <c r="AG302" s="256"/>
      <c r="AH302" s="258"/>
      <c r="AI302" s="259"/>
      <c r="AJ302" s="258"/>
      <c r="AK302" s="260"/>
      <c r="AL302" s="261"/>
      <c r="AM302" s="261"/>
      <c r="AN302" s="261"/>
      <c r="AO302" s="264"/>
    </row>
    <row r="303" spans="1:41" s="268" customFormat="1" ht="14.25">
      <c r="A303" s="265"/>
      <c r="B303" s="266"/>
      <c r="C303" s="266"/>
      <c r="D303" s="266"/>
      <c r="E303" s="266"/>
      <c r="F303" s="266"/>
      <c r="G303" s="266"/>
      <c r="H303" s="266"/>
      <c r="I303" s="266"/>
      <c r="J303" s="266"/>
      <c r="K303" s="267"/>
      <c r="L303" s="267"/>
      <c r="M303" s="266"/>
      <c r="N303" s="266"/>
      <c r="O303" s="266"/>
      <c r="P303" s="266"/>
      <c r="Q303" s="266"/>
      <c r="R303" s="266"/>
      <c r="S303" s="266"/>
      <c r="T303" s="266"/>
      <c r="U303" s="256"/>
      <c r="V303" s="257"/>
      <c r="W303" s="256"/>
      <c r="X303" s="257"/>
      <c r="Y303" s="257"/>
      <c r="Z303" s="257"/>
      <c r="AA303" s="256"/>
      <c r="AB303" s="256"/>
      <c r="AC303" s="256"/>
      <c r="AD303" s="256"/>
      <c r="AE303" s="256"/>
      <c r="AF303" s="256"/>
      <c r="AG303" s="256"/>
      <c r="AH303" s="258"/>
      <c r="AI303" s="259"/>
      <c r="AJ303" s="258"/>
      <c r="AK303" s="260"/>
      <c r="AL303" s="261"/>
      <c r="AM303" s="261"/>
      <c r="AN303" s="261"/>
      <c r="AO303" s="264"/>
    </row>
    <row r="304" spans="1:41" s="268" customFormat="1" ht="14.25">
      <c r="A304" s="265"/>
      <c r="B304" s="266"/>
      <c r="C304" s="266"/>
      <c r="D304" s="266"/>
      <c r="E304" s="266"/>
      <c r="F304" s="266"/>
      <c r="G304" s="266"/>
      <c r="H304" s="266"/>
      <c r="I304" s="266"/>
      <c r="J304" s="266"/>
      <c r="K304" s="267"/>
      <c r="L304" s="267"/>
      <c r="M304" s="266"/>
      <c r="N304" s="266"/>
      <c r="O304" s="266"/>
      <c r="P304" s="266"/>
      <c r="Q304" s="266"/>
      <c r="R304" s="266"/>
      <c r="S304" s="266"/>
      <c r="T304" s="266"/>
      <c r="U304" s="256"/>
      <c r="V304" s="257"/>
      <c r="W304" s="256"/>
      <c r="X304" s="257"/>
      <c r="Y304" s="257"/>
      <c r="Z304" s="257"/>
      <c r="AA304" s="256"/>
      <c r="AB304" s="256"/>
      <c r="AC304" s="256"/>
      <c r="AD304" s="256"/>
      <c r="AE304" s="256"/>
      <c r="AF304" s="256"/>
      <c r="AG304" s="256"/>
      <c r="AH304" s="258"/>
      <c r="AI304" s="259"/>
      <c r="AJ304" s="258"/>
      <c r="AK304" s="260"/>
      <c r="AL304" s="261"/>
      <c r="AM304" s="261"/>
      <c r="AN304" s="261"/>
      <c r="AO304" s="264"/>
    </row>
    <row r="305" spans="1:41" s="268" customFormat="1" ht="14.25">
      <c r="A305" s="265"/>
      <c r="B305" s="266"/>
      <c r="C305" s="266"/>
      <c r="D305" s="266"/>
      <c r="E305" s="266"/>
      <c r="F305" s="266"/>
      <c r="G305" s="266"/>
      <c r="H305" s="266"/>
      <c r="I305" s="266"/>
      <c r="J305" s="266"/>
      <c r="K305" s="267"/>
      <c r="L305" s="267"/>
      <c r="M305" s="266"/>
      <c r="N305" s="266"/>
      <c r="O305" s="266"/>
      <c r="P305" s="266"/>
      <c r="Q305" s="266"/>
      <c r="R305" s="266"/>
      <c r="S305" s="266"/>
      <c r="T305" s="266"/>
      <c r="U305" s="256"/>
      <c r="V305" s="257"/>
      <c r="W305" s="256"/>
      <c r="X305" s="257"/>
      <c r="Y305" s="257"/>
      <c r="Z305" s="257"/>
      <c r="AA305" s="256"/>
      <c r="AB305" s="256"/>
      <c r="AC305" s="256"/>
      <c r="AD305" s="256"/>
      <c r="AE305" s="256"/>
      <c r="AF305" s="256"/>
      <c r="AG305" s="256"/>
      <c r="AH305" s="258"/>
      <c r="AI305" s="259"/>
      <c r="AJ305" s="258"/>
      <c r="AK305" s="260"/>
      <c r="AL305" s="261"/>
      <c r="AM305" s="261"/>
      <c r="AN305" s="261"/>
      <c r="AO305" s="264"/>
    </row>
    <row r="306" spans="1:41" s="268" customFormat="1" ht="14.25">
      <c r="A306" s="265"/>
      <c r="B306" s="266"/>
      <c r="C306" s="266"/>
      <c r="D306" s="266"/>
      <c r="E306" s="266"/>
      <c r="F306" s="266"/>
      <c r="G306" s="266"/>
      <c r="H306" s="266"/>
      <c r="I306" s="266"/>
      <c r="J306" s="266"/>
      <c r="K306" s="267"/>
      <c r="L306" s="267"/>
      <c r="M306" s="266"/>
      <c r="N306" s="266"/>
      <c r="O306" s="266"/>
      <c r="P306" s="266"/>
      <c r="Q306" s="266"/>
      <c r="R306" s="266"/>
      <c r="S306" s="266"/>
      <c r="T306" s="266"/>
      <c r="U306" s="256"/>
      <c r="V306" s="257"/>
      <c r="W306" s="256"/>
      <c r="X306" s="257"/>
      <c r="Y306" s="257"/>
      <c r="Z306" s="257"/>
      <c r="AA306" s="256"/>
      <c r="AB306" s="256"/>
      <c r="AC306" s="256"/>
      <c r="AD306" s="256"/>
      <c r="AE306" s="256"/>
      <c r="AF306" s="256"/>
      <c r="AG306" s="256"/>
      <c r="AH306" s="258"/>
      <c r="AI306" s="259"/>
      <c r="AJ306" s="258"/>
      <c r="AK306" s="260"/>
      <c r="AL306" s="261"/>
      <c r="AM306" s="261"/>
      <c r="AN306" s="261"/>
      <c r="AO306" s="264"/>
    </row>
    <row r="307" spans="1:41" s="268" customFormat="1" ht="14.25">
      <c r="A307" s="265"/>
      <c r="B307" s="266"/>
      <c r="C307" s="266"/>
      <c r="D307" s="266"/>
      <c r="E307" s="266"/>
      <c r="F307" s="266"/>
      <c r="G307" s="266"/>
      <c r="H307" s="266"/>
      <c r="I307" s="266"/>
      <c r="J307" s="266"/>
      <c r="K307" s="267"/>
      <c r="L307" s="267"/>
      <c r="M307" s="266"/>
      <c r="N307" s="266"/>
      <c r="O307" s="266"/>
      <c r="P307" s="266"/>
      <c r="Q307" s="266"/>
      <c r="R307" s="266"/>
      <c r="S307" s="266"/>
      <c r="T307" s="266"/>
      <c r="U307" s="256"/>
      <c r="V307" s="257"/>
      <c r="W307" s="256"/>
      <c r="X307" s="257"/>
      <c r="Y307" s="257"/>
      <c r="Z307" s="257"/>
      <c r="AA307" s="256"/>
      <c r="AB307" s="256"/>
      <c r="AC307" s="256"/>
      <c r="AD307" s="256"/>
      <c r="AE307" s="256"/>
      <c r="AF307" s="256"/>
      <c r="AG307" s="256"/>
      <c r="AH307" s="258"/>
      <c r="AI307" s="259"/>
      <c r="AJ307" s="258"/>
      <c r="AK307" s="260"/>
      <c r="AL307" s="261"/>
      <c r="AM307" s="261"/>
      <c r="AN307" s="261"/>
      <c r="AO307" s="264"/>
    </row>
    <row r="308" spans="1:41" s="268" customFormat="1" ht="14.25">
      <c r="A308" s="265"/>
      <c r="B308" s="266"/>
      <c r="C308" s="266"/>
      <c r="D308" s="266"/>
      <c r="E308" s="266"/>
      <c r="F308" s="266"/>
      <c r="G308" s="266"/>
      <c r="H308" s="266"/>
      <c r="I308" s="266"/>
      <c r="J308" s="266"/>
      <c r="K308" s="267"/>
      <c r="L308" s="267"/>
      <c r="M308" s="266"/>
      <c r="N308" s="266"/>
      <c r="O308" s="266"/>
      <c r="P308" s="266"/>
      <c r="Q308" s="266"/>
      <c r="R308" s="266"/>
      <c r="S308" s="266"/>
      <c r="T308" s="266"/>
      <c r="U308" s="256"/>
      <c r="V308" s="257"/>
      <c r="W308" s="256"/>
      <c r="X308" s="257"/>
      <c r="Y308" s="257"/>
      <c r="Z308" s="257"/>
      <c r="AA308" s="256"/>
      <c r="AB308" s="256"/>
      <c r="AC308" s="256"/>
      <c r="AD308" s="256"/>
      <c r="AE308" s="256"/>
      <c r="AF308" s="256"/>
      <c r="AG308" s="256"/>
      <c r="AH308" s="258"/>
      <c r="AI308" s="259"/>
      <c r="AJ308" s="258"/>
      <c r="AK308" s="260"/>
      <c r="AL308" s="261"/>
      <c r="AM308" s="261"/>
      <c r="AN308" s="261"/>
      <c r="AO308" s="264"/>
    </row>
    <row r="309" spans="1:41" s="268" customFormat="1" ht="14.25">
      <c r="A309" s="265"/>
      <c r="B309" s="266"/>
      <c r="C309" s="266"/>
      <c r="D309" s="266"/>
      <c r="E309" s="266"/>
      <c r="F309" s="266"/>
      <c r="G309" s="266"/>
      <c r="H309" s="266"/>
      <c r="I309" s="266"/>
      <c r="J309" s="266"/>
      <c r="K309" s="267"/>
      <c r="L309" s="267"/>
      <c r="M309" s="266"/>
      <c r="N309" s="266"/>
      <c r="O309" s="266"/>
      <c r="P309" s="266"/>
      <c r="Q309" s="266"/>
      <c r="R309" s="266"/>
      <c r="S309" s="266"/>
      <c r="T309" s="266"/>
      <c r="U309" s="256"/>
      <c r="V309" s="257"/>
      <c r="W309" s="256"/>
      <c r="X309" s="257"/>
      <c r="Y309" s="257"/>
      <c r="Z309" s="257"/>
      <c r="AA309" s="256"/>
      <c r="AB309" s="256"/>
      <c r="AC309" s="256"/>
      <c r="AD309" s="256"/>
      <c r="AE309" s="256"/>
      <c r="AF309" s="256"/>
      <c r="AG309" s="256"/>
      <c r="AH309" s="258"/>
      <c r="AI309" s="259"/>
      <c r="AJ309" s="258"/>
      <c r="AK309" s="260"/>
      <c r="AL309" s="261"/>
      <c r="AM309" s="261"/>
      <c r="AN309" s="261"/>
      <c r="AO309" s="264"/>
    </row>
    <row r="310" spans="1:41" s="268" customFormat="1" ht="14.25">
      <c r="A310" s="265"/>
      <c r="B310" s="266"/>
      <c r="C310" s="266"/>
      <c r="D310" s="266"/>
      <c r="E310" s="266"/>
      <c r="F310" s="266"/>
      <c r="G310" s="266"/>
      <c r="H310" s="266"/>
      <c r="I310" s="266"/>
      <c r="J310" s="266"/>
      <c r="K310" s="267"/>
      <c r="L310" s="267"/>
      <c r="M310" s="266"/>
      <c r="N310" s="266"/>
      <c r="O310" s="266"/>
      <c r="P310" s="266"/>
      <c r="Q310" s="266"/>
      <c r="R310" s="266"/>
      <c r="S310" s="266"/>
      <c r="T310" s="266"/>
      <c r="U310" s="256"/>
      <c r="V310" s="257"/>
      <c r="W310" s="256"/>
      <c r="X310" s="257"/>
      <c r="Y310" s="257"/>
      <c r="Z310" s="257"/>
      <c r="AA310" s="256"/>
      <c r="AB310" s="256"/>
      <c r="AC310" s="256"/>
      <c r="AD310" s="256"/>
      <c r="AE310" s="256"/>
      <c r="AF310" s="256"/>
      <c r="AG310" s="256"/>
      <c r="AH310" s="258"/>
      <c r="AI310" s="259"/>
      <c r="AJ310" s="258"/>
      <c r="AK310" s="260"/>
      <c r="AL310" s="261"/>
      <c r="AM310" s="261"/>
      <c r="AN310" s="261"/>
      <c r="AO310" s="264"/>
    </row>
    <row r="311" spans="1:41" s="268" customFormat="1" ht="14.25">
      <c r="A311" s="265"/>
      <c r="B311" s="266"/>
      <c r="C311" s="266"/>
      <c r="D311" s="266"/>
      <c r="E311" s="266"/>
      <c r="F311" s="266"/>
      <c r="G311" s="266"/>
      <c r="H311" s="266"/>
      <c r="I311" s="266"/>
      <c r="J311" s="266"/>
      <c r="K311" s="267"/>
      <c r="L311" s="267"/>
      <c r="M311" s="266"/>
      <c r="N311" s="266"/>
      <c r="O311" s="266"/>
      <c r="P311" s="266"/>
      <c r="Q311" s="266"/>
      <c r="R311" s="266"/>
      <c r="S311" s="266"/>
      <c r="T311" s="266"/>
      <c r="U311" s="256"/>
      <c r="V311" s="257"/>
      <c r="W311" s="256"/>
      <c r="X311" s="257"/>
      <c r="Y311" s="257"/>
      <c r="Z311" s="257"/>
      <c r="AA311" s="256"/>
      <c r="AB311" s="256"/>
      <c r="AC311" s="256"/>
      <c r="AD311" s="256"/>
      <c r="AE311" s="256"/>
      <c r="AF311" s="256"/>
      <c r="AG311" s="256"/>
      <c r="AH311" s="258"/>
      <c r="AI311" s="259"/>
      <c r="AJ311" s="258"/>
      <c r="AK311" s="260"/>
      <c r="AL311" s="261"/>
      <c r="AM311" s="261"/>
      <c r="AN311" s="261"/>
      <c r="AO311" s="264"/>
    </row>
    <row r="312" spans="1:41" s="268" customFormat="1" ht="14.25">
      <c r="A312" s="265"/>
      <c r="B312" s="266"/>
      <c r="C312" s="266"/>
      <c r="D312" s="266"/>
      <c r="E312" s="266"/>
      <c r="F312" s="266"/>
      <c r="G312" s="266"/>
      <c r="H312" s="266"/>
      <c r="I312" s="266"/>
      <c r="J312" s="266"/>
      <c r="K312" s="267"/>
      <c r="L312" s="267"/>
      <c r="M312" s="266"/>
      <c r="N312" s="266"/>
      <c r="O312" s="266"/>
      <c r="P312" s="266"/>
      <c r="Q312" s="266"/>
      <c r="R312" s="266"/>
      <c r="S312" s="266"/>
      <c r="T312" s="266"/>
      <c r="U312" s="256"/>
      <c r="V312" s="257"/>
      <c r="W312" s="256"/>
      <c r="X312" s="257"/>
      <c r="Y312" s="257"/>
      <c r="Z312" s="257"/>
      <c r="AA312" s="256"/>
      <c r="AB312" s="256"/>
      <c r="AC312" s="256"/>
      <c r="AD312" s="256"/>
      <c r="AE312" s="256"/>
      <c r="AF312" s="256"/>
      <c r="AG312" s="256"/>
      <c r="AH312" s="258"/>
      <c r="AI312" s="259"/>
      <c r="AJ312" s="258"/>
      <c r="AK312" s="260"/>
      <c r="AL312" s="261"/>
      <c r="AM312" s="261"/>
      <c r="AN312" s="261"/>
      <c r="AO312" s="264"/>
    </row>
    <row r="313" spans="1:41" s="268" customFormat="1" ht="14.25">
      <c r="A313" s="265"/>
      <c r="B313" s="266"/>
      <c r="C313" s="266"/>
      <c r="D313" s="266"/>
      <c r="E313" s="266"/>
      <c r="F313" s="266"/>
      <c r="G313" s="266"/>
      <c r="H313" s="266"/>
      <c r="I313" s="266"/>
      <c r="J313" s="266"/>
      <c r="K313" s="267"/>
      <c r="L313" s="267"/>
      <c r="M313" s="266"/>
      <c r="N313" s="266"/>
      <c r="O313" s="266"/>
      <c r="P313" s="266"/>
      <c r="Q313" s="266"/>
      <c r="R313" s="266"/>
      <c r="S313" s="266"/>
      <c r="T313" s="266"/>
      <c r="U313" s="256"/>
      <c r="V313" s="257"/>
      <c r="W313" s="256"/>
      <c r="X313" s="257"/>
      <c r="Y313" s="257"/>
      <c r="Z313" s="257"/>
      <c r="AA313" s="256"/>
      <c r="AB313" s="256"/>
      <c r="AC313" s="256"/>
      <c r="AD313" s="256"/>
      <c r="AE313" s="256"/>
      <c r="AF313" s="256"/>
      <c r="AG313" s="256"/>
      <c r="AH313" s="258"/>
      <c r="AI313" s="259"/>
      <c r="AJ313" s="258"/>
      <c r="AK313" s="260"/>
      <c r="AL313" s="261"/>
      <c r="AM313" s="261"/>
      <c r="AN313" s="261"/>
      <c r="AO313" s="264"/>
    </row>
    <row r="314" spans="1:41" s="268" customFormat="1" ht="14.25">
      <c r="A314" s="265"/>
      <c r="B314" s="266"/>
      <c r="C314" s="266"/>
      <c r="D314" s="266"/>
      <c r="E314" s="266"/>
      <c r="F314" s="266"/>
      <c r="G314" s="266"/>
      <c r="H314" s="266"/>
      <c r="I314" s="266"/>
      <c r="J314" s="266"/>
      <c r="K314" s="267"/>
      <c r="L314" s="267"/>
      <c r="M314" s="266"/>
      <c r="N314" s="266"/>
      <c r="O314" s="266"/>
      <c r="P314" s="266"/>
      <c r="Q314" s="266"/>
      <c r="R314" s="266"/>
      <c r="S314" s="266"/>
      <c r="T314" s="266"/>
      <c r="U314" s="256"/>
      <c r="V314" s="257"/>
      <c r="W314" s="256"/>
      <c r="X314" s="257"/>
      <c r="Y314" s="257"/>
      <c r="Z314" s="257"/>
      <c r="AA314" s="256"/>
      <c r="AB314" s="256"/>
      <c r="AC314" s="256"/>
      <c r="AD314" s="256"/>
      <c r="AE314" s="256"/>
      <c r="AF314" s="256"/>
      <c r="AG314" s="256"/>
      <c r="AH314" s="258"/>
      <c r="AI314" s="259"/>
      <c r="AJ314" s="258"/>
      <c r="AK314" s="260"/>
      <c r="AL314" s="261"/>
      <c r="AM314" s="261"/>
      <c r="AN314" s="261"/>
      <c r="AO314" s="264"/>
    </row>
    <row r="315" spans="1:41" s="268" customFormat="1" ht="14.25">
      <c r="A315" s="265"/>
      <c r="B315" s="266"/>
      <c r="C315" s="266"/>
      <c r="D315" s="266"/>
      <c r="E315" s="266"/>
      <c r="F315" s="266"/>
      <c r="G315" s="266"/>
      <c r="H315" s="266"/>
      <c r="I315" s="266"/>
      <c r="J315" s="266"/>
      <c r="K315" s="267"/>
      <c r="L315" s="267"/>
      <c r="M315" s="266"/>
      <c r="N315" s="266"/>
      <c r="O315" s="266"/>
      <c r="P315" s="266"/>
      <c r="Q315" s="266"/>
      <c r="R315" s="266"/>
      <c r="S315" s="266"/>
      <c r="T315" s="266"/>
      <c r="U315" s="256"/>
      <c r="V315" s="257"/>
      <c r="W315" s="256"/>
      <c r="X315" s="257"/>
      <c r="Y315" s="257"/>
      <c r="Z315" s="257"/>
      <c r="AA315" s="256"/>
      <c r="AB315" s="256"/>
      <c r="AC315" s="256"/>
      <c r="AD315" s="256"/>
      <c r="AE315" s="256"/>
      <c r="AF315" s="256"/>
      <c r="AG315" s="256"/>
      <c r="AH315" s="258"/>
      <c r="AI315" s="259"/>
      <c r="AJ315" s="258"/>
      <c r="AK315" s="260"/>
      <c r="AL315" s="261"/>
      <c r="AM315" s="261"/>
      <c r="AN315" s="261"/>
      <c r="AO315" s="264"/>
    </row>
    <row r="316" spans="1:41" s="268" customFormat="1" ht="14.25">
      <c r="A316" s="265"/>
      <c r="B316" s="266"/>
      <c r="C316" s="266"/>
      <c r="D316" s="266"/>
      <c r="E316" s="266"/>
      <c r="F316" s="266"/>
      <c r="G316" s="266"/>
      <c r="H316" s="266"/>
      <c r="I316" s="266"/>
      <c r="J316" s="266"/>
      <c r="K316" s="267"/>
      <c r="L316" s="267"/>
      <c r="M316" s="266"/>
      <c r="N316" s="266"/>
      <c r="O316" s="266"/>
      <c r="P316" s="266"/>
      <c r="Q316" s="266"/>
      <c r="R316" s="266"/>
      <c r="S316" s="266"/>
      <c r="T316" s="266"/>
      <c r="U316" s="256"/>
      <c r="V316" s="257"/>
      <c r="W316" s="256"/>
      <c r="X316" s="257"/>
      <c r="Y316" s="257"/>
      <c r="Z316" s="257"/>
      <c r="AA316" s="256"/>
      <c r="AB316" s="256"/>
      <c r="AC316" s="256"/>
      <c r="AD316" s="256"/>
      <c r="AE316" s="256"/>
      <c r="AF316" s="256"/>
      <c r="AG316" s="256"/>
      <c r="AH316" s="258"/>
      <c r="AI316" s="259"/>
      <c r="AJ316" s="258"/>
      <c r="AK316" s="260"/>
      <c r="AL316" s="261"/>
      <c r="AM316" s="261"/>
      <c r="AN316" s="261"/>
      <c r="AO316" s="264"/>
    </row>
    <row r="317" spans="1:41" s="268" customFormat="1" ht="14.25">
      <c r="A317" s="265"/>
      <c r="B317" s="266"/>
      <c r="C317" s="266"/>
      <c r="D317" s="266"/>
      <c r="E317" s="266"/>
      <c r="F317" s="266"/>
      <c r="G317" s="266"/>
      <c r="H317" s="266"/>
      <c r="I317" s="266"/>
      <c r="J317" s="266"/>
      <c r="K317" s="267"/>
      <c r="L317" s="267"/>
      <c r="M317" s="266"/>
      <c r="N317" s="266"/>
      <c r="O317" s="266"/>
      <c r="P317" s="266"/>
      <c r="Q317" s="266"/>
      <c r="R317" s="266"/>
      <c r="S317" s="266"/>
      <c r="T317" s="266"/>
      <c r="U317" s="256"/>
      <c r="V317" s="257"/>
      <c r="W317" s="256"/>
      <c r="X317" s="257"/>
      <c r="Y317" s="257"/>
      <c r="Z317" s="257"/>
      <c r="AA317" s="256"/>
      <c r="AB317" s="256"/>
      <c r="AC317" s="256"/>
      <c r="AD317" s="256"/>
      <c r="AE317" s="256"/>
      <c r="AF317" s="256"/>
      <c r="AG317" s="256"/>
      <c r="AH317" s="258"/>
      <c r="AI317" s="259"/>
      <c r="AJ317" s="258"/>
      <c r="AK317" s="260"/>
      <c r="AL317" s="261"/>
      <c r="AM317" s="261"/>
      <c r="AN317" s="261"/>
      <c r="AO317" s="264"/>
    </row>
    <row r="318" spans="1:41" s="268" customFormat="1" ht="14.25">
      <c r="A318" s="265"/>
      <c r="B318" s="266"/>
      <c r="C318" s="266"/>
      <c r="D318" s="266"/>
      <c r="E318" s="266"/>
      <c r="F318" s="266"/>
      <c r="G318" s="266"/>
      <c r="H318" s="266"/>
      <c r="I318" s="266"/>
      <c r="J318" s="266"/>
      <c r="K318" s="267"/>
      <c r="L318" s="267"/>
      <c r="M318" s="266"/>
      <c r="N318" s="266"/>
      <c r="O318" s="266"/>
      <c r="P318" s="266"/>
      <c r="Q318" s="266"/>
      <c r="R318" s="266"/>
      <c r="S318" s="266"/>
      <c r="T318" s="266"/>
      <c r="U318" s="256"/>
      <c r="V318" s="257"/>
      <c r="W318" s="256"/>
      <c r="X318" s="257"/>
      <c r="Y318" s="257"/>
      <c r="Z318" s="257"/>
      <c r="AA318" s="256"/>
      <c r="AB318" s="256"/>
      <c r="AC318" s="256"/>
      <c r="AD318" s="256"/>
      <c r="AE318" s="256"/>
      <c r="AF318" s="256"/>
      <c r="AG318" s="256"/>
      <c r="AH318" s="258"/>
      <c r="AI318" s="259"/>
      <c r="AJ318" s="258"/>
      <c r="AK318" s="260"/>
      <c r="AL318" s="261"/>
      <c r="AM318" s="261"/>
      <c r="AN318" s="261"/>
      <c r="AO318" s="264"/>
    </row>
    <row r="319" spans="1:41" s="268" customFormat="1" ht="14.25">
      <c r="A319" s="265"/>
      <c r="B319" s="266"/>
      <c r="C319" s="266"/>
      <c r="D319" s="266"/>
      <c r="E319" s="266"/>
      <c r="F319" s="266"/>
      <c r="G319" s="266"/>
      <c r="H319" s="266"/>
      <c r="I319" s="266"/>
      <c r="J319" s="266"/>
      <c r="K319" s="267"/>
      <c r="L319" s="267"/>
      <c r="M319" s="266"/>
      <c r="N319" s="266"/>
      <c r="O319" s="266"/>
      <c r="P319" s="266"/>
      <c r="Q319" s="266"/>
      <c r="R319" s="266"/>
      <c r="S319" s="266"/>
      <c r="T319" s="266"/>
      <c r="U319" s="256"/>
      <c r="V319" s="257"/>
      <c r="W319" s="256"/>
      <c r="X319" s="257"/>
      <c r="Y319" s="257"/>
      <c r="Z319" s="257"/>
      <c r="AA319" s="256"/>
      <c r="AB319" s="256"/>
      <c r="AC319" s="256"/>
      <c r="AD319" s="256"/>
      <c r="AE319" s="256"/>
      <c r="AF319" s="256"/>
      <c r="AG319" s="256"/>
      <c r="AH319" s="258"/>
      <c r="AI319" s="259"/>
      <c r="AJ319" s="258"/>
      <c r="AK319" s="260"/>
      <c r="AL319" s="261"/>
      <c r="AM319" s="261"/>
      <c r="AN319" s="261"/>
      <c r="AO319" s="264"/>
    </row>
    <row r="320" spans="1:41" s="268" customFormat="1" ht="14.25">
      <c r="A320" s="265"/>
      <c r="B320" s="266"/>
      <c r="C320" s="266"/>
      <c r="D320" s="266"/>
      <c r="E320" s="266"/>
      <c r="F320" s="266"/>
      <c r="G320" s="266"/>
      <c r="H320" s="266"/>
      <c r="I320" s="266"/>
      <c r="J320" s="266"/>
      <c r="K320" s="267"/>
      <c r="L320" s="267"/>
      <c r="M320" s="266"/>
      <c r="N320" s="266"/>
      <c r="O320" s="266"/>
      <c r="P320" s="266"/>
      <c r="Q320" s="266"/>
      <c r="R320" s="266"/>
      <c r="S320" s="266"/>
      <c r="T320" s="266"/>
      <c r="U320" s="256"/>
      <c r="V320" s="257"/>
      <c r="W320" s="256"/>
      <c r="X320" s="257"/>
      <c r="Y320" s="257"/>
      <c r="Z320" s="257"/>
      <c r="AA320" s="256"/>
      <c r="AB320" s="256"/>
      <c r="AC320" s="256"/>
      <c r="AD320" s="256"/>
      <c r="AE320" s="256"/>
      <c r="AF320" s="256"/>
      <c r="AG320" s="256"/>
      <c r="AH320" s="258"/>
      <c r="AI320" s="259"/>
      <c r="AJ320" s="258"/>
      <c r="AK320" s="260"/>
      <c r="AL320" s="261"/>
      <c r="AM320" s="261"/>
      <c r="AN320" s="261"/>
      <c r="AO320" s="264"/>
    </row>
    <row r="321" spans="1:41" s="268" customFormat="1" ht="14.25">
      <c r="A321" s="265"/>
      <c r="B321" s="266"/>
      <c r="C321" s="266"/>
      <c r="D321" s="266"/>
      <c r="E321" s="266"/>
      <c r="F321" s="266"/>
      <c r="G321" s="266"/>
      <c r="H321" s="266"/>
      <c r="I321" s="266"/>
      <c r="J321" s="266"/>
      <c r="K321" s="267"/>
      <c r="L321" s="267"/>
      <c r="M321" s="266"/>
      <c r="N321" s="266"/>
      <c r="O321" s="266"/>
      <c r="P321" s="266"/>
      <c r="Q321" s="266"/>
      <c r="R321" s="266"/>
      <c r="S321" s="266"/>
      <c r="T321" s="266"/>
      <c r="U321" s="256"/>
      <c r="V321" s="257"/>
      <c r="W321" s="256"/>
      <c r="X321" s="257"/>
      <c r="Y321" s="257"/>
      <c r="Z321" s="257"/>
      <c r="AA321" s="256"/>
      <c r="AB321" s="256"/>
      <c r="AC321" s="256"/>
      <c r="AD321" s="256"/>
      <c r="AE321" s="256"/>
      <c r="AF321" s="256"/>
      <c r="AG321" s="256"/>
      <c r="AH321" s="258"/>
      <c r="AI321" s="259"/>
      <c r="AJ321" s="258"/>
      <c r="AK321" s="260"/>
      <c r="AL321" s="261"/>
      <c r="AM321" s="261"/>
      <c r="AN321" s="261"/>
      <c r="AO321" s="264"/>
    </row>
    <row r="322" spans="1:41" s="268" customFormat="1" ht="14.25">
      <c r="A322" s="265"/>
      <c r="B322" s="266"/>
      <c r="C322" s="266"/>
      <c r="D322" s="266"/>
      <c r="E322" s="266"/>
      <c r="F322" s="266"/>
      <c r="G322" s="266"/>
      <c r="H322" s="266"/>
      <c r="I322" s="266"/>
      <c r="J322" s="266"/>
      <c r="K322" s="267"/>
      <c r="L322" s="267"/>
      <c r="M322" s="266"/>
      <c r="N322" s="266"/>
      <c r="O322" s="266"/>
      <c r="P322" s="266"/>
      <c r="Q322" s="266"/>
      <c r="R322" s="266"/>
      <c r="S322" s="266"/>
      <c r="T322" s="266"/>
      <c r="U322" s="256"/>
      <c r="V322" s="257"/>
      <c r="W322" s="256"/>
      <c r="X322" s="257"/>
      <c r="Y322" s="257"/>
      <c r="Z322" s="257"/>
      <c r="AA322" s="256"/>
      <c r="AB322" s="256"/>
      <c r="AC322" s="256"/>
      <c r="AD322" s="256"/>
      <c r="AE322" s="256"/>
      <c r="AF322" s="256"/>
      <c r="AG322" s="256"/>
      <c r="AH322" s="258"/>
      <c r="AI322" s="259"/>
      <c r="AJ322" s="258"/>
      <c r="AK322" s="260"/>
      <c r="AL322" s="261"/>
      <c r="AM322" s="261"/>
      <c r="AN322" s="261"/>
      <c r="AO322" s="264"/>
    </row>
    <row r="323" spans="1:41" s="268" customFormat="1" ht="14.25">
      <c r="A323" s="265"/>
      <c r="B323" s="266"/>
      <c r="C323" s="266"/>
      <c r="D323" s="266"/>
      <c r="E323" s="266"/>
      <c r="F323" s="266"/>
      <c r="G323" s="266"/>
      <c r="H323" s="266"/>
      <c r="I323" s="266"/>
      <c r="J323" s="266"/>
      <c r="K323" s="267"/>
      <c r="L323" s="267"/>
      <c r="M323" s="266"/>
      <c r="N323" s="266"/>
      <c r="O323" s="266"/>
      <c r="P323" s="266"/>
      <c r="Q323" s="266"/>
      <c r="R323" s="266"/>
      <c r="S323" s="266"/>
      <c r="T323" s="266"/>
      <c r="U323" s="256"/>
      <c r="V323" s="257"/>
      <c r="W323" s="256"/>
      <c r="X323" s="257"/>
      <c r="Y323" s="257"/>
      <c r="Z323" s="257"/>
      <c r="AA323" s="256"/>
      <c r="AB323" s="256"/>
      <c r="AC323" s="256"/>
      <c r="AD323" s="256"/>
      <c r="AE323" s="256"/>
      <c r="AF323" s="256"/>
      <c r="AG323" s="256"/>
      <c r="AH323" s="258"/>
      <c r="AI323" s="259"/>
      <c r="AJ323" s="258"/>
      <c r="AK323" s="260"/>
      <c r="AL323" s="261"/>
      <c r="AM323" s="261"/>
      <c r="AN323" s="261"/>
      <c r="AO323" s="264"/>
    </row>
    <row r="324" spans="1:41" s="268" customFormat="1" ht="14.25">
      <c r="A324" s="265"/>
      <c r="B324" s="266"/>
      <c r="C324" s="266"/>
      <c r="D324" s="266"/>
      <c r="E324" s="266"/>
      <c r="F324" s="266"/>
      <c r="G324" s="266"/>
      <c r="H324" s="266"/>
      <c r="I324" s="266"/>
      <c r="J324" s="266"/>
      <c r="K324" s="267"/>
      <c r="L324" s="267"/>
      <c r="M324" s="266"/>
      <c r="N324" s="266"/>
      <c r="O324" s="266"/>
      <c r="P324" s="266"/>
      <c r="Q324" s="266"/>
      <c r="R324" s="266"/>
      <c r="S324" s="266"/>
      <c r="T324" s="266"/>
      <c r="U324" s="256"/>
      <c r="V324" s="257"/>
      <c r="W324" s="256"/>
      <c r="X324" s="257"/>
      <c r="Y324" s="257"/>
      <c r="Z324" s="257"/>
      <c r="AA324" s="256"/>
      <c r="AB324" s="256"/>
      <c r="AC324" s="256"/>
      <c r="AD324" s="256"/>
      <c r="AE324" s="256"/>
      <c r="AF324" s="256"/>
      <c r="AG324" s="256"/>
      <c r="AH324" s="258"/>
      <c r="AI324" s="259"/>
      <c r="AJ324" s="258"/>
      <c r="AK324" s="260"/>
      <c r="AL324" s="261"/>
      <c r="AM324" s="261"/>
      <c r="AN324" s="261"/>
      <c r="AO324" s="264"/>
    </row>
    <row r="325" spans="1:41" s="268" customFormat="1" ht="14.25">
      <c r="A325" s="219"/>
      <c r="B325" s="220"/>
      <c r="C325" s="220"/>
      <c r="D325" s="220"/>
      <c r="E325" s="220"/>
      <c r="F325" s="220"/>
      <c r="G325" s="220"/>
      <c r="H325" s="220"/>
      <c r="I325" s="220"/>
      <c r="J325" s="220"/>
      <c r="K325" s="221"/>
      <c r="L325" s="221"/>
      <c r="M325" s="220"/>
      <c r="N325" s="220"/>
      <c r="O325" s="220"/>
      <c r="P325" s="220"/>
      <c r="Q325" s="220"/>
      <c r="R325" s="220"/>
      <c r="S325" s="220"/>
      <c r="T325" s="220"/>
      <c r="U325" s="256"/>
      <c r="V325" s="257"/>
      <c r="W325" s="256"/>
      <c r="X325" s="257"/>
      <c r="Y325" s="257"/>
      <c r="Z325" s="257"/>
      <c r="AA325" s="256"/>
      <c r="AB325" s="256"/>
      <c r="AC325" s="256"/>
      <c r="AD325" s="256"/>
      <c r="AE325" s="256"/>
      <c r="AF325" s="256"/>
      <c r="AG325" s="256"/>
      <c r="AH325" s="258"/>
      <c r="AI325" s="259"/>
      <c r="AJ325" s="258"/>
      <c r="AK325" s="260"/>
      <c r="AL325" s="261"/>
      <c r="AM325" s="261"/>
      <c r="AN325" s="261"/>
      <c r="AO325" s="264"/>
    </row>
    <row r="326" spans="1:41" s="268" customFormat="1" ht="14.25">
      <c r="A326" s="219"/>
      <c r="B326" s="220"/>
      <c r="C326" s="220"/>
      <c r="D326" s="220"/>
      <c r="E326" s="220"/>
      <c r="F326" s="220"/>
      <c r="G326" s="220"/>
      <c r="H326" s="220"/>
      <c r="I326" s="220"/>
      <c r="J326" s="220"/>
      <c r="K326" s="221"/>
      <c r="L326" s="221"/>
      <c r="M326" s="220"/>
      <c r="N326" s="220"/>
      <c r="O326" s="220"/>
      <c r="P326" s="220"/>
      <c r="Q326" s="220"/>
      <c r="R326" s="220"/>
      <c r="S326" s="220"/>
      <c r="T326" s="220"/>
      <c r="U326" s="256"/>
      <c r="V326" s="257"/>
      <c r="W326" s="256"/>
      <c r="X326" s="257"/>
      <c r="Y326" s="257"/>
      <c r="Z326" s="257"/>
      <c r="AA326" s="256"/>
      <c r="AB326" s="256"/>
      <c r="AC326" s="256"/>
      <c r="AD326" s="256"/>
      <c r="AE326" s="256"/>
      <c r="AF326" s="256"/>
      <c r="AG326" s="256"/>
      <c r="AH326" s="258"/>
      <c r="AI326" s="259"/>
      <c r="AJ326" s="258"/>
      <c r="AK326" s="260"/>
      <c r="AL326" s="261"/>
      <c r="AM326" s="261"/>
      <c r="AN326" s="261"/>
      <c r="AO326" s="264"/>
    </row>
    <row r="327" spans="1:41" s="268" customFormat="1" ht="14.25">
      <c r="A327" s="219"/>
      <c r="B327" s="220"/>
      <c r="C327" s="220"/>
      <c r="D327" s="220"/>
      <c r="E327" s="220"/>
      <c r="F327" s="220"/>
      <c r="G327" s="220"/>
      <c r="H327" s="220"/>
      <c r="I327" s="220"/>
      <c r="J327" s="220"/>
      <c r="K327" s="221"/>
      <c r="L327" s="221"/>
      <c r="M327" s="220"/>
      <c r="N327" s="220"/>
      <c r="O327" s="220"/>
      <c r="P327" s="220"/>
      <c r="Q327" s="220"/>
      <c r="R327" s="220"/>
      <c r="S327" s="220"/>
      <c r="T327" s="220"/>
      <c r="U327" s="256"/>
      <c r="V327" s="257"/>
      <c r="W327" s="256"/>
      <c r="X327" s="257"/>
      <c r="Y327" s="257"/>
      <c r="Z327" s="257"/>
      <c r="AA327" s="256"/>
      <c r="AB327" s="256"/>
      <c r="AC327" s="256"/>
      <c r="AD327" s="256"/>
      <c r="AE327" s="256"/>
      <c r="AF327" s="256"/>
      <c r="AG327" s="256"/>
      <c r="AH327" s="258"/>
      <c r="AI327" s="259"/>
      <c r="AJ327" s="258"/>
      <c r="AK327" s="260"/>
      <c r="AL327" s="261"/>
      <c r="AM327" s="261"/>
      <c r="AN327" s="261"/>
      <c r="AO327" s="264"/>
    </row>
    <row r="328" spans="1:41" s="268" customFormat="1" ht="14.25">
      <c r="A328" s="219"/>
      <c r="B328" s="220"/>
      <c r="C328" s="220"/>
      <c r="D328" s="220"/>
      <c r="E328" s="220"/>
      <c r="F328" s="220"/>
      <c r="G328" s="220"/>
      <c r="H328" s="220"/>
      <c r="I328" s="220"/>
      <c r="J328" s="220"/>
      <c r="K328" s="221"/>
      <c r="L328" s="221"/>
      <c r="M328" s="220"/>
      <c r="N328" s="220"/>
      <c r="O328" s="220"/>
      <c r="P328" s="220"/>
      <c r="Q328" s="220"/>
      <c r="R328" s="220"/>
      <c r="S328" s="220"/>
      <c r="T328" s="220"/>
      <c r="U328" s="256"/>
      <c r="V328" s="257"/>
      <c r="W328" s="256"/>
      <c r="X328" s="257"/>
      <c r="Y328" s="257"/>
      <c r="Z328" s="257"/>
      <c r="AA328" s="256"/>
      <c r="AB328" s="256"/>
      <c r="AC328" s="256"/>
      <c r="AD328" s="256"/>
      <c r="AE328" s="256"/>
      <c r="AF328" s="256"/>
      <c r="AG328" s="256"/>
      <c r="AH328" s="258"/>
      <c r="AI328" s="259"/>
      <c r="AJ328" s="258"/>
      <c r="AK328" s="260"/>
      <c r="AL328" s="261"/>
      <c r="AM328" s="261"/>
      <c r="AN328" s="261"/>
      <c r="AO328" s="264"/>
    </row>
    <row r="329" spans="1:41" ht="14.25">
      <c r="U329" s="256"/>
      <c r="V329" s="257"/>
      <c r="W329" s="256"/>
      <c r="X329" s="257"/>
      <c r="Y329" s="257"/>
      <c r="Z329" s="257"/>
      <c r="AA329" s="256"/>
      <c r="AB329" s="256"/>
      <c r="AC329" s="256"/>
      <c r="AD329" s="256"/>
      <c r="AE329" s="256"/>
      <c r="AF329" s="256"/>
      <c r="AG329" s="256"/>
      <c r="AH329" s="258"/>
      <c r="AI329" s="259"/>
      <c r="AJ329" s="258"/>
      <c r="AK329" s="260"/>
      <c r="AL329" s="261"/>
      <c r="AM329" s="261"/>
      <c r="AN329" s="261"/>
      <c r="AO329" s="264"/>
    </row>
    <row r="330" spans="1:41" ht="14.25">
      <c r="U330" s="256"/>
      <c r="V330" s="257"/>
      <c r="W330" s="256"/>
      <c r="X330" s="257"/>
      <c r="Y330" s="257"/>
      <c r="Z330" s="257"/>
      <c r="AA330" s="256"/>
      <c r="AB330" s="256"/>
      <c r="AC330" s="256"/>
      <c r="AD330" s="256"/>
      <c r="AE330" s="256"/>
      <c r="AF330" s="256"/>
      <c r="AG330" s="256"/>
      <c r="AH330" s="258"/>
      <c r="AI330" s="259"/>
      <c r="AJ330" s="258"/>
      <c r="AK330" s="260"/>
      <c r="AL330" s="261"/>
      <c r="AM330" s="261"/>
      <c r="AN330" s="261"/>
      <c r="AO330" s="264"/>
    </row>
    <row r="331" spans="1:41" ht="14.25">
      <c r="U331" s="256"/>
      <c r="V331" s="257"/>
      <c r="W331" s="256"/>
      <c r="X331" s="257"/>
      <c r="Y331" s="257"/>
      <c r="Z331" s="257"/>
      <c r="AA331" s="256"/>
      <c r="AB331" s="256"/>
      <c r="AC331" s="256"/>
      <c r="AD331" s="256"/>
      <c r="AE331" s="256"/>
      <c r="AF331" s="256"/>
      <c r="AG331" s="256"/>
      <c r="AH331" s="258"/>
      <c r="AI331" s="259"/>
      <c r="AJ331" s="258"/>
      <c r="AK331" s="260"/>
      <c r="AL331" s="261"/>
      <c r="AM331" s="261"/>
      <c r="AN331" s="261"/>
      <c r="AO331" s="264"/>
    </row>
    <row r="332" spans="1:41" ht="14.25">
      <c r="U332" s="256"/>
      <c r="V332" s="257"/>
      <c r="W332" s="256"/>
      <c r="X332" s="257"/>
      <c r="Y332" s="257"/>
      <c r="Z332" s="257"/>
      <c r="AA332" s="256"/>
      <c r="AB332" s="256"/>
      <c r="AC332" s="256"/>
      <c r="AD332" s="256"/>
      <c r="AE332" s="256"/>
      <c r="AF332" s="256"/>
      <c r="AG332" s="256"/>
      <c r="AH332" s="258"/>
      <c r="AI332" s="259"/>
      <c r="AJ332" s="258"/>
      <c r="AK332" s="260"/>
      <c r="AL332" s="261"/>
      <c r="AM332" s="261"/>
      <c r="AN332" s="261"/>
      <c r="AO332" s="264"/>
    </row>
    <row r="333" spans="1:41" ht="14.25">
      <c r="U333" s="256"/>
      <c r="V333" s="257"/>
      <c r="W333" s="256"/>
      <c r="X333" s="257"/>
      <c r="Y333" s="257"/>
      <c r="Z333" s="257"/>
      <c r="AA333" s="256"/>
      <c r="AB333" s="256"/>
      <c r="AC333" s="256"/>
      <c r="AD333" s="256"/>
      <c r="AE333" s="256"/>
      <c r="AF333" s="256"/>
      <c r="AG333" s="256"/>
      <c r="AH333" s="258"/>
      <c r="AI333" s="259"/>
      <c r="AJ333" s="258"/>
      <c r="AK333" s="260"/>
      <c r="AL333" s="261"/>
      <c r="AM333" s="261"/>
      <c r="AN333" s="261"/>
      <c r="AO333" s="264"/>
    </row>
    <row r="334" spans="1:41" ht="14.25">
      <c r="U334" s="256"/>
      <c r="V334" s="257"/>
      <c r="W334" s="256"/>
      <c r="X334" s="257"/>
      <c r="Y334" s="257"/>
      <c r="Z334" s="257"/>
      <c r="AA334" s="256"/>
      <c r="AB334" s="256"/>
      <c r="AC334" s="256"/>
      <c r="AD334" s="256"/>
      <c r="AE334" s="256"/>
      <c r="AF334" s="256"/>
      <c r="AG334" s="256"/>
      <c r="AH334" s="258"/>
      <c r="AI334" s="259"/>
      <c r="AJ334" s="258"/>
      <c r="AK334" s="260"/>
      <c r="AL334" s="261"/>
      <c r="AM334" s="261"/>
      <c r="AN334" s="261"/>
      <c r="AO334" s="264"/>
    </row>
    <row r="335" spans="1:41" ht="14.25">
      <c r="U335" s="256"/>
      <c r="V335" s="257"/>
      <c r="W335" s="256"/>
      <c r="X335" s="257"/>
      <c r="Y335" s="257"/>
      <c r="Z335" s="257"/>
      <c r="AA335" s="256"/>
      <c r="AB335" s="256"/>
      <c r="AC335" s="256"/>
      <c r="AD335" s="256"/>
      <c r="AE335" s="256"/>
      <c r="AF335" s="256"/>
      <c r="AG335" s="256"/>
      <c r="AH335" s="258"/>
      <c r="AI335" s="259"/>
      <c r="AJ335" s="258"/>
      <c r="AK335" s="260"/>
      <c r="AL335" s="261"/>
      <c r="AM335" s="261"/>
      <c r="AN335" s="261"/>
      <c r="AO335" s="264"/>
    </row>
    <row r="336" spans="1:41" ht="14.25">
      <c r="U336" s="256"/>
      <c r="V336" s="257"/>
      <c r="W336" s="256"/>
      <c r="X336" s="257"/>
      <c r="Y336" s="257"/>
      <c r="Z336" s="257"/>
      <c r="AA336" s="256"/>
      <c r="AB336" s="256"/>
      <c r="AC336" s="256"/>
      <c r="AD336" s="256"/>
      <c r="AE336" s="256"/>
      <c r="AF336" s="256"/>
      <c r="AG336" s="256"/>
      <c r="AH336" s="258"/>
      <c r="AI336" s="259"/>
      <c r="AJ336" s="258"/>
      <c r="AK336" s="260"/>
      <c r="AL336" s="261"/>
      <c r="AM336" s="261"/>
      <c r="AN336" s="261"/>
      <c r="AO336" s="264"/>
    </row>
    <row r="337" spans="21:41" ht="14.25">
      <c r="U337" s="256"/>
      <c r="V337" s="257"/>
      <c r="W337" s="256"/>
      <c r="X337" s="257"/>
      <c r="Y337" s="257"/>
      <c r="Z337" s="257"/>
      <c r="AA337" s="256"/>
      <c r="AB337" s="256"/>
      <c r="AC337" s="256"/>
      <c r="AD337" s="256"/>
      <c r="AE337" s="256"/>
      <c r="AF337" s="256"/>
      <c r="AG337" s="256"/>
      <c r="AH337" s="258"/>
      <c r="AI337" s="259"/>
      <c r="AJ337" s="258"/>
      <c r="AK337" s="260"/>
      <c r="AL337" s="261"/>
      <c r="AM337" s="261"/>
      <c r="AN337" s="261"/>
      <c r="AO337" s="264"/>
    </row>
    <row r="338" spans="21:41" ht="14.25">
      <c r="U338" s="256"/>
      <c r="V338" s="257"/>
      <c r="W338" s="256"/>
      <c r="X338" s="257"/>
      <c r="Y338" s="257"/>
      <c r="Z338" s="257"/>
      <c r="AA338" s="256"/>
      <c r="AB338" s="256"/>
      <c r="AC338" s="256"/>
      <c r="AD338" s="256"/>
      <c r="AE338" s="256"/>
      <c r="AF338" s="256"/>
      <c r="AG338" s="256"/>
      <c r="AH338" s="258"/>
      <c r="AI338" s="259"/>
      <c r="AJ338" s="258"/>
      <c r="AK338" s="260"/>
      <c r="AL338" s="261"/>
      <c r="AM338" s="261"/>
      <c r="AN338" s="261"/>
      <c r="AO338" s="264"/>
    </row>
    <row r="339" spans="21:41" ht="14.25">
      <c r="U339" s="256"/>
      <c r="V339" s="257"/>
      <c r="W339" s="256"/>
      <c r="X339" s="257"/>
      <c r="Y339" s="257"/>
      <c r="Z339" s="257"/>
      <c r="AA339" s="256"/>
      <c r="AB339" s="256"/>
      <c r="AC339" s="256"/>
      <c r="AD339" s="256"/>
      <c r="AE339" s="256"/>
      <c r="AF339" s="256"/>
      <c r="AG339" s="256"/>
      <c r="AH339" s="258"/>
      <c r="AI339" s="259"/>
      <c r="AJ339" s="258"/>
      <c r="AK339" s="260"/>
      <c r="AL339" s="261"/>
      <c r="AM339" s="261"/>
      <c r="AN339" s="261"/>
      <c r="AO339" s="264"/>
    </row>
    <row r="340" spans="21:41" ht="14.25">
      <c r="U340" s="256"/>
      <c r="V340" s="257"/>
      <c r="W340" s="256"/>
      <c r="X340" s="257"/>
      <c r="Y340" s="257"/>
      <c r="Z340" s="257"/>
      <c r="AA340" s="256"/>
      <c r="AB340" s="256"/>
      <c r="AC340" s="256"/>
      <c r="AD340" s="256"/>
      <c r="AE340" s="256"/>
      <c r="AF340" s="256"/>
      <c r="AG340" s="256"/>
      <c r="AH340" s="258"/>
      <c r="AI340" s="259"/>
      <c r="AJ340" s="258"/>
      <c r="AK340" s="260"/>
      <c r="AL340" s="261"/>
      <c r="AM340" s="261"/>
      <c r="AN340" s="261"/>
      <c r="AO340" s="264"/>
    </row>
    <row r="341" spans="21:41" ht="14.25">
      <c r="U341" s="256"/>
      <c r="V341" s="257"/>
      <c r="W341" s="256"/>
      <c r="X341" s="257"/>
      <c r="Y341" s="257"/>
      <c r="Z341" s="257"/>
      <c r="AA341" s="256"/>
      <c r="AB341" s="256"/>
      <c r="AC341" s="256"/>
      <c r="AD341" s="256"/>
      <c r="AE341" s="256"/>
      <c r="AF341" s="256"/>
      <c r="AG341" s="256"/>
      <c r="AH341" s="258"/>
      <c r="AI341" s="259"/>
      <c r="AJ341" s="258"/>
      <c r="AK341" s="260"/>
      <c r="AL341" s="261"/>
      <c r="AM341" s="261"/>
      <c r="AN341" s="261"/>
      <c r="AO341" s="264"/>
    </row>
    <row r="342" spans="21:41" ht="14.25">
      <c r="U342" s="256"/>
      <c r="V342" s="257"/>
      <c r="W342" s="256"/>
      <c r="X342" s="257"/>
      <c r="Y342" s="257"/>
      <c r="Z342" s="257"/>
      <c r="AA342" s="256"/>
      <c r="AB342" s="256"/>
      <c r="AC342" s="256"/>
      <c r="AD342" s="256"/>
      <c r="AE342" s="256"/>
      <c r="AF342" s="256"/>
      <c r="AG342" s="256"/>
      <c r="AH342" s="258"/>
      <c r="AI342" s="259"/>
      <c r="AJ342" s="258"/>
      <c r="AK342" s="260"/>
      <c r="AL342" s="261"/>
      <c r="AM342" s="261"/>
      <c r="AN342" s="261"/>
      <c r="AO342" s="264"/>
    </row>
    <row r="343" spans="21:41" ht="14.25">
      <c r="U343" s="256"/>
      <c r="V343" s="257"/>
      <c r="W343" s="256"/>
      <c r="X343" s="257"/>
      <c r="Y343" s="257"/>
      <c r="Z343" s="257"/>
      <c r="AA343" s="256"/>
      <c r="AB343" s="256"/>
      <c r="AC343" s="256"/>
      <c r="AD343" s="256"/>
      <c r="AE343" s="256"/>
      <c r="AF343" s="256"/>
      <c r="AG343" s="256"/>
      <c r="AH343" s="258"/>
      <c r="AI343" s="259"/>
      <c r="AJ343" s="258"/>
      <c r="AK343" s="260"/>
      <c r="AL343" s="261"/>
      <c r="AM343" s="261"/>
      <c r="AN343" s="261"/>
      <c r="AO343" s="264"/>
    </row>
    <row r="344" spans="21:41" ht="14.25">
      <c r="U344" s="256"/>
      <c r="V344" s="257"/>
      <c r="W344" s="256"/>
      <c r="X344" s="257"/>
      <c r="Y344" s="257"/>
      <c r="Z344" s="257"/>
      <c r="AA344" s="256"/>
      <c r="AB344" s="256"/>
      <c r="AC344" s="256"/>
      <c r="AD344" s="256"/>
      <c r="AE344" s="256"/>
      <c r="AF344" s="256"/>
      <c r="AG344" s="256"/>
      <c r="AH344" s="258"/>
      <c r="AI344" s="259"/>
      <c r="AJ344" s="258"/>
      <c r="AK344" s="260"/>
      <c r="AL344" s="261"/>
      <c r="AM344" s="261"/>
      <c r="AN344" s="261"/>
      <c r="AO344" s="264"/>
    </row>
    <row r="345" spans="21:41" ht="14.25">
      <c r="U345" s="256"/>
      <c r="V345" s="257"/>
      <c r="W345" s="256"/>
      <c r="X345" s="257"/>
      <c r="Y345" s="257"/>
      <c r="Z345" s="257"/>
      <c r="AA345" s="256"/>
      <c r="AB345" s="256"/>
      <c r="AC345" s="256"/>
      <c r="AD345" s="256"/>
      <c r="AE345" s="256"/>
      <c r="AF345" s="256"/>
      <c r="AG345" s="256"/>
      <c r="AH345" s="258"/>
      <c r="AI345" s="259"/>
      <c r="AJ345" s="258"/>
      <c r="AK345" s="260"/>
      <c r="AL345" s="261"/>
      <c r="AM345" s="261"/>
      <c r="AN345" s="261"/>
      <c r="AO345" s="264"/>
    </row>
    <row r="346" spans="21:41" ht="14.25">
      <c r="U346" s="256"/>
      <c r="V346" s="257"/>
      <c r="W346" s="256"/>
      <c r="X346" s="257"/>
      <c r="Y346" s="257"/>
      <c r="Z346" s="257"/>
      <c r="AA346" s="256"/>
      <c r="AB346" s="256"/>
      <c r="AC346" s="256"/>
      <c r="AD346" s="256"/>
      <c r="AE346" s="256"/>
      <c r="AF346" s="256"/>
      <c r="AG346" s="256"/>
      <c r="AH346" s="258"/>
      <c r="AI346" s="259"/>
      <c r="AJ346" s="258"/>
      <c r="AK346" s="260"/>
      <c r="AL346" s="261"/>
      <c r="AM346" s="261"/>
      <c r="AN346" s="261"/>
      <c r="AO346" s="264"/>
    </row>
    <row r="347" spans="21:41" ht="14.25">
      <c r="U347" s="256"/>
      <c r="V347" s="257"/>
      <c r="W347" s="256"/>
      <c r="X347" s="257"/>
      <c r="Y347" s="257"/>
      <c r="Z347" s="257"/>
      <c r="AA347" s="256"/>
      <c r="AB347" s="256"/>
      <c r="AC347" s="256"/>
      <c r="AD347" s="256"/>
      <c r="AE347" s="256"/>
      <c r="AF347" s="256"/>
      <c r="AG347" s="256"/>
      <c r="AH347" s="258"/>
      <c r="AI347" s="259"/>
      <c r="AJ347" s="258"/>
      <c r="AK347" s="260"/>
      <c r="AL347" s="261"/>
      <c r="AM347" s="261"/>
      <c r="AN347" s="261"/>
      <c r="AO347" s="264"/>
    </row>
    <row r="348" spans="21:41" ht="14.25">
      <c r="U348" s="256"/>
      <c r="V348" s="257"/>
      <c r="W348" s="256"/>
      <c r="X348" s="257"/>
      <c r="Y348" s="257"/>
      <c r="Z348" s="257"/>
      <c r="AA348" s="256"/>
      <c r="AB348" s="256"/>
      <c r="AC348" s="256"/>
      <c r="AD348" s="256"/>
      <c r="AE348" s="256"/>
      <c r="AF348" s="256"/>
      <c r="AG348" s="256"/>
      <c r="AH348" s="258"/>
      <c r="AI348" s="259"/>
      <c r="AJ348" s="258"/>
      <c r="AK348" s="260"/>
      <c r="AL348" s="261"/>
      <c r="AM348" s="261"/>
      <c r="AN348" s="261"/>
      <c r="AO348" s="264"/>
    </row>
    <row r="349" spans="21:41" ht="14.25">
      <c r="U349" s="256"/>
      <c r="V349" s="257"/>
      <c r="W349" s="256"/>
      <c r="X349" s="257"/>
      <c r="Y349" s="257"/>
      <c r="Z349" s="257"/>
      <c r="AA349" s="256"/>
      <c r="AB349" s="256"/>
      <c r="AC349" s="256"/>
      <c r="AD349" s="256"/>
      <c r="AE349" s="256"/>
      <c r="AF349" s="256"/>
      <c r="AG349" s="256"/>
      <c r="AH349" s="258"/>
      <c r="AI349" s="259"/>
      <c r="AJ349" s="258"/>
      <c r="AK349" s="260"/>
      <c r="AL349" s="261"/>
      <c r="AM349" s="261"/>
      <c r="AN349" s="261"/>
      <c r="AO349" s="264"/>
    </row>
    <row r="350" spans="21:41" ht="14.25">
      <c r="U350" s="256"/>
      <c r="V350" s="257"/>
      <c r="W350" s="256"/>
      <c r="X350" s="257"/>
      <c r="Y350" s="257"/>
      <c r="Z350" s="257"/>
      <c r="AA350" s="256"/>
      <c r="AB350" s="256"/>
      <c r="AC350" s="256"/>
      <c r="AD350" s="256"/>
      <c r="AE350" s="256"/>
      <c r="AF350" s="256"/>
      <c r="AG350" s="256"/>
      <c r="AH350" s="258"/>
      <c r="AI350" s="259"/>
      <c r="AJ350" s="258"/>
      <c r="AK350" s="260"/>
      <c r="AL350" s="261"/>
      <c r="AM350" s="261"/>
      <c r="AN350" s="261"/>
      <c r="AO350" s="264"/>
    </row>
    <row r="351" spans="21:41" ht="14.25">
      <c r="U351" s="256"/>
      <c r="V351" s="257"/>
      <c r="W351" s="256"/>
      <c r="X351" s="257"/>
      <c r="Y351" s="257"/>
      <c r="Z351" s="257"/>
      <c r="AA351" s="256"/>
      <c r="AB351" s="256"/>
      <c r="AC351" s="256"/>
      <c r="AD351" s="256"/>
      <c r="AE351" s="256"/>
      <c r="AF351" s="256"/>
      <c r="AG351" s="256"/>
      <c r="AH351" s="258"/>
      <c r="AI351" s="259"/>
      <c r="AJ351" s="258"/>
      <c r="AK351" s="260"/>
      <c r="AL351" s="261"/>
      <c r="AM351" s="261"/>
      <c r="AN351" s="261"/>
      <c r="AO351" s="264"/>
    </row>
    <row r="352" spans="21:41" ht="14.25">
      <c r="U352" s="256"/>
      <c r="V352" s="257"/>
      <c r="W352" s="256"/>
      <c r="X352" s="257"/>
      <c r="Y352" s="257"/>
      <c r="Z352" s="257"/>
      <c r="AA352" s="256"/>
      <c r="AB352" s="256"/>
      <c r="AC352" s="256"/>
      <c r="AD352" s="256"/>
      <c r="AE352" s="256"/>
      <c r="AF352" s="256"/>
      <c r="AG352" s="256"/>
      <c r="AH352" s="258"/>
      <c r="AI352" s="259"/>
      <c r="AJ352" s="258"/>
      <c r="AK352" s="260"/>
      <c r="AL352" s="261"/>
      <c r="AM352" s="261"/>
      <c r="AN352" s="261"/>
      <c r="AO352" s="264"/>
    </row>
    <row r="353" spans="21:41" ht="14.25">
      <c r="U353" s="256"/>
      <c r="V353" s="257"/>
      <c r="W353" s="256"/>
      <c r="X353" s="257"/>
      <c r="Y353" s="257"/>
      <c r="Z353" s="257"/>
      <c r="AA353" s="256"/>
      <c r="AB353" s="256"/>
      <c r="AC353" s="256"/>
      <c r="AD353" s="256"/>
      <c r="AE353" s="256"/>
      <c r="AF353" s="256"/>
      <c r="AG353" s="256"/>
      <c r="AH353" s="258"/>
      <c r="AI353" s="259"/>
      <c r="AJ353" s="258"/>
      <c r="AK353" s="260"/>
      <c r="AL353" s="261"/>
      <c r="AM353" s="261"/>
      <c r="AN353" s="261"/>
      <c r="AO353" s="264"/>
    </row>
    <row r="354" spans="21:41" ht="14.25">
      <c r="U354" s="256"/>
      <c r="V354" s="257"/>
      <c r="W354" s="256"/>
      <c r="X354" s="257"/>
      <c r="Y354" s="257"/>
      <c r="Z354" s="257"/>
      <c r="AA354" s="256"/>
      <c r="AB354" s="256"/>
      <c r="AC354" s="256"/>
      <c r="AD354" s="256"/>
      <c r="AE354" s="256"/>
      <c r="AF354" s="256"/>
      <c r="AG354" s="256"/>
      <c r="AH354" s="258"/>
      <c r="AI354" s="259"/>
      <c r="AJ354" s="258"/>
      <c r="AK354" s="260"/>
      <c r="AL354" s="261"/>
      <c r="AM354" s="261"/>
      <c r="AN354" s="261"/>
      <c r="AO354" s="264"/>
    </row>
    <row r="355" spans="21:41" ht="14.25">
      <c r="U355" s="256"/>
      <c r="V355" s="257"/>
      <c r="W355" s="256"/>
      <c r="X355" s="257"/>
      <c r="Y355" s="257"/>
      <c r="Z355" s="257"/>
      <c r="AA355" s="256"/>
      <c r="AB355" s="256"/>
      <c r="AC355" s="256"/>
      <c r="AD355" s="256"/>
      <c r="AE355" s="256"/>
      <c r="AF355" s="256"/>
      <c r="AG355" s="256"/>
      <c r="AH355" s="258"/>
      <c r="AI355" s="259"/>
      <c r="AJ355" s="258"/>
      <c r="AK355" s="260"/>
      <c r="AL355" s="261"/>
      <c r="AM355" s="261"/>
      <c r="AN355" s="261"/>
      <c r="AO355" s="264"/>
    </row>
    <row r="356" spans="21:41" ht="14.25">
      <c r="U356" s="256"/>
      <c r="V356" s="257"/>
      <c r="W356" s="256"/>
      <c r="X356" s="257"/>
      <c r="Y356" s="257"/>
      <c r="Z356" s="257"/>
      <c r="AA356" s="256"/>
      <c r="AB356" s="256"/>
      <c r="AC356" s="256"/>
      <c r="AD356" s="256"/>
      <c r="AE356" s="256"/>
      <c r="AF356" s="256"/>
      <c r="AG356" s="256"/>
      <c r="AH356" s="258"/>
      <c r="AI356" s="259"/>
      <c r="AJ356" s="258"/>
      <c r="AK356" s="260"/>
      <c r="AL356" s="261"/>
      <c r="AM356" s="261"/>
      <c r="AN356" s="261"/>
      <c r="AO356" s="264"/>
    </row>
    <row r="357" spans="21:41" ht="14.25">
      <c r="U357" s="256"/>
      <c r="V357" s="257"/>
      <c r="W357" s="256"/>
      <c r="X357" s="257"/>
      <c r="Y357" s="257"/>
      <c r="Z357" s="257"/>
      <c r="AA357" s="256"/>
      <c r="AB357" s="256"/>
      <c r="AC357" s="256"/>
      <c r="AD357" s="256"/>
      <c r="AE357" s="256"/>
      <c r="AF357" s="256"/>
      <c r="AG357" s="256"/>
      <c r="AH357" s="258"/>
      <c r="AI357" s="259"/>
      <c r="AJ357" s="258"/>
      <c r="AK357" s="260"/>
      <c r="AL357" s="261"/>
      <c r="AM357" s="261"/>
      <c r="AN357" s="261"/>
      <c r="AO357" s="264"/>
    </row>
    <row r="358" spans="21:41" ht="14.25">
      <c r="U358" s="256"/>
      <c r="V358" s="257"/>
      <c r="W358" s="256"/>
      <c r="X358" s="257"/>
      <c r="Y358" s="257"/>
      <c r="Z358" s="257"/>
      <c r="AA358" s="256"/>
      <c r="AB358" s="256"/>
      <c r="AC358" s="256"/>
      <c r="AD358" s="256"/>
      <c r="AE358" s="256"/>
      <c r="AF358" s="256"/>
      <c r="AG358" s="256"/>
      <c r="AH358" s="258"/>
      <c r="AI358" s="259"/>
      <c r="AJ358" s="258"/>
      <c r="AK358" s="260"/>
      <c r="AL358" s="261"/>
      <c r="AM358" s="261"/>
      <c r="AN358" s="261"/>
      <c r="AO358" s="264"/>
    </row>
    <row r="359" spans="21:41" ht="14.25">
      <c r="U359" s="256"/>
      <c r="V359" s="257"/>
      <c r="W359" s="256"/>
      <c r="X359" s="257"/>
      <c r="Y359" s="257"/>
      <c r="Z359" s="257"/>
      <c r="AA359" s="256"/>
      <c r="AB359" s="256"/>
      <c r="AC359" s="256"/>
      <c r="AD359" s="256"/>
      <c r="AE359" s="256"/>
      <c r="AF359" s="256"/>
      <c r="AG359" s="256"/>
      <c r="AH359" s="258"/>
      <c r="AI359" s="259"/>
      <c r="AJ359" s="258"/>
      <c r="AK359" s="260"/>
      <c r="AL359" s="261"/>
      <c r="AM359" s="261"/>
      <c r="AN359" s="261"/>
      <c r="AO359" s="264"/>
    </row>
    <row r="360" spans="21:41" ht="14.25">
      <c r="U360" s="256"/>
      <c r="V360" s="257"/>
      <c r="W360" s="256"/>
      <c r="X360" s="257"/>
      <c r="Y360" s="257"/>
      <c r="Z360" s="257"/>
      <c r="AA360" s="256"/>
      <c r="AB360" s="256"/>
      <c r="AC360" s="256"/>
      <c r="AD360" s="256"/>
      <c r="AE360" s="256"/>
      <c r="AF360" s="256"/>
      <c r="AG360" s="256"/>
      <c r="AH360" s="258"/>
      <c r="AI360" s="259"/>
      <c r="AJ360" s="258"/>
      <c r="AK360" s="260"/>
      <c r="AL360" s="261"/>
      <c r="AM360" s="261"/>
      <c r="AN360" s="261"/>
      <c r="AO360" s="264"/>
    </row>
    <row r="361" spans="21:41" ht="14.25">
      <c r="U361" s="256"/>
      <c r="V361" s="257"/>
      <c r="W361" s="256"/>
      <c r="X361" s="257"/>
      <c r="Y361" s="257"/>
      <c r="Z361" s="257"/>
      <c r="AA361" s="256"/>
      <c r="AB361" s="256"/>
      <c r="AC361" s="256"/>
      <c r="AD361" s="256"/>
      <c r="AE361" s="256"/>
      <c r="AF361" s="256"/>
      <c r="AG361" s="256"/>
      <c r="AH361" s="258"/>
      <c r="AI361" s="259"/>
      <c r="AJ361" s="258"/>
      <c r="AK361" s="260"/>
      <c r="AL361" s="261"/>
      <c r="AM361" s="261"/>
      <c r="AN361" s="261"/>
      <c r="AO361" s="264"/>
    </row>
    <row r="362" spans="21:41" ht="14.25">
      <c r="U362" s="256"/>
      <c r="V362" s="257"/>
      <c r="W362" s="256"/>
      <c r="X362" s="257"/>
      <c r="Y362" s="257"/>
      <c r="Z362" s="257"/>
      <c r="AA362" s="256"/>
      <c r="AB362" s="256"/>
      <c r="AC362" s="256"/>
      <c r="AD362" s="256"/>
      <c r="AE362" s="256"/>
      <c r="AF362" s="256"/>
      <c r="AG362" s="256"/>
      <c r="AH362" s="258"/>
      <c r="AI362" s="259"/>
      <c r="AJ362" s="258"/>
      <c r="AK362" s="260"/>
      <c r="AL362" s="261"/>
      <c r="AM362" s="261"/>
      <c r="AN362" s="261"/>
      <c r="AO362" s="264"/>
    </row>
    <row r="363" spans="21:41" ht="14.25">
      <c r="U363" s="256"/>
      <c r="V363" s="257"/>
      <c r="W363" s="256"/>
      <c r="X363" s="257"/>
      <c r="Y363" s="257"/>
      <c r="Z363" s="257"/>
      <c r="AA363" s="256"/>
      <c r="AB363" s="256"/>
      <c r="AC363" s="256"/>
      <c r="AD363" s="256"/>
      <c r="AE363" s="256"/>
      <c r="AF363" s="256"/>
      <c r="AG363" s="256"/>
      <c r="AH363" s="258"/>
      <c r="AI363" s="259"/>
      <c r="AJ363" s="258"/>
      <c r="AK363" s="260"/>
      <c r="AL363" s="261"/>
      <c r="AM363" s="261"/>
      <c r="AN363" s="261"/>
      <c r="AO363" s="264"/>
    </row>
    <row r="364" spans="21:41" ht="14.25">
      <c r="U364" s="256"/>
      <c r="V364" s="257"/>
      <c r="W364" s="256"/>
      <c r="X364" s="257"/>
      <c r="Y364" s="257"/>
      <c r="Z364" s="257"/>
      <c r="AA364" s="256"/>
      <c r="AB364" s="256"/>
      <c r="AC364" s="256"/>
      <c r="AD364" s="256"/>
      <c r="AE364" s="256"/>
      <c r="AF364" s="256"/>
      <c r="AG364" s="256"/>
      <c r="AH364" s="258"/>
      <c r="AI364" s="259"/>
      <c r="AJ364" s="258"/>
      <c r="AK364" s="260"/>
      <c r="AL364" s="261"/>
      <c r="AM364" s="261"/>
      <c r="AN364" s="261"/>
      <c r="AO364" s="264"/>
    </row>
    <row r="365" spans="21:41" ht="14.25">
      <c r="U365" s="256"/>
      <c r="V365" s="257"/>
      <c r="W365" s="256"/>
      <c r="X365" s="257"/>
      <c r="Y365" s="257"/>
      <c r="Z365" s="257"/>
      <c r="AA365" s="256"/>
      <c r="AB365" s="256"/>
      <c r="AC365" s="256"/>
      <c r="AD365" s="256"/>
      <c r="AE365" s="256"/>
      <c r="AF365" s="256"/>
      <c r="AG365" s="256"/>
      <c r="AH365" s="258"/>
      <c r="AI365" s="259"/>
      <c r="AJ365" s="258"/>
      <c r="AK365" s="260"/>
      <c r="AL365" s="261"/>
      <c r="AM365" s="261"/>
      <c r="AN365" s="261"/>
      <c r="AO365" s="264"/>
    </row>
    <row r="366" spans="21:41" ht="14.25">
      <c r="U366" s="256"/>
      <c r="V366" s="257"/>
      <c r="W366" s="256"/>
      <c r="X366" s="257"/>
      <c r="Y366" s="257"/>
      <c r="Z366" s="257"/>
      <c r="AA366" s="256"/>
      <c r="AB366" s="256"/>
      <c r="AC366" s="256"/>
      <c r="AD366" s="256"/>
      <c r="AE366" s="256"/>
      <c r="AF366" s="256"/>
      <c r="AG366" s="256"/>
      <c r="AH366" s="258"/>
      <c r="AI366" s="259"/>
      <c r="AJ366" s="258"/>
      <c r="AK366" s="260"/>
      <c r="AL366" s="261"/>
      <c r="AM366" s="261"/>
      <c r="AN366" s="261"/>
      <c r="AO366" s="264"/>
    </row>
    <row r="367" spans="21:41" ht="14.25">
      <c r="U367" s="256"/>
      <c r="V367" s="257"/>
      <c r="W367" s="256"/>
      <c r="X367" s="257"/>
      <c r="Y367" s="257"/>
      <c r="Z367" s="257"/>
      <c r="AA367" s="256"/>
      <c r="AB367" s="256"/>
      <c r="AC367" s="256"/>
      <c r="AD367" s="256"/>
      <c r="AE367" s="256"/>
      <c r="AF367" s="256"/>
      <c r="AG367" s="256"/>
      <c r="AH367" s="258"/>
      <c r="AI367" s="259"/>
      <c r="AJ367" s="258"/>
      <c r="AK367" s="260"/>
      <c r="AL367" s="261"/>
      <c r="AM367" s="261"/>
      <c r="AN367" s="261"/>
      <c r="AO367" s="264"/>
    </row>
    <row r="368" spans="21:41" ht="14.25">
      <c r="U368" s="256"/>
      <c r="V368" s="257"/>
      <c r="W368" s="256"/>
      <c r="X368" s="257"/>
      <c r="Y368" s="257"/>
      <c r="Z368" s="257"/>
      <c r="AA368" s="256"/>
      <c r="AB368" s="256"/>
      <c r="AC368" s="256"/>
      <c r="AD368" s="256"/>
      <c r="AE368" s="256"/>
      <c r="AF368" s="256"/>
      <c r="AG368" s="256"/>
      <c r="AH368" s="258"/>
      <c r="AI368" s="259"/>
      <c r="AJ368" s="258"/>
      <c r="AK368" s="260"/>
      <c r="AL368" s="261"/>
      <c r="AM368" s="261"/>
      <c r="AN368" s="261"/>
      <c r="AO368" s="264"/>
    </row>
    <row r="369" spans="21:41" ht="14.25">
      <c r="U369" s="256"/>
      <c r="V369" s="257"/>
      <c r="W369" s="256"/>
      <c r="X369" s="257"/>
      <c r="Y369" s="257"/>
      <c r="Z369" s="257"/>
      <c r="AA369" s="256"/>
      <c r="AB369" s="256"/>
      <c r="AC369" s="256"/>
      <c r="AD369" s="256"/>
      <c r="AE369" s="256"/>
      <c r="AF369" s="256"/>
      <c r="AG369" s="256"/>
      <c r="AH369" s="258"/>
      <c r="AI369" s="259"/>
      <c r="AJ369" s="258"/>
      <c r="AK369" s="260"/>
      <c r="AL369" s="261"/>
      <c r="AM369" s="261"/>
      <c r="AN369" s="261"/>
      <c r="AO369" s="264"/>
    </row>
    <row r="370" spans="21:41" ht="14.25">
      <c r="U370" s="256"/>
      <c r="V370" s="257"/>
      <c r="W370" s="256"/>
      <c r="X370" s="257"/>
      <c r="Y370" s="257"/>
      <c r="Z370" s="257"/>
      <c r="AA370" s="256"/>
      <c r="AB370" s="256"/>
      <c r="AC370" s="256"/>
      <c r="AD370" s="256"/>
      <c r="AE370" s="256"/>
      <c r="AF370" s="256"/>
      <c r="AG370" s="256"/>
      <c r="AH370" s="258"/>
      <c r="AI370" s="259"/>
      <c r="AJ370" s="258"/>
      <c r="AK370" s="260"/>
      <c r="AL370" s="261"/>
      <c r="AM370" s="261"/>
      <c r="AN370" s="261"/>
      <c r="AO370" s="264"/>
    </row>
    <row r="371" spans="21:41" ht="14.25">
      <c r="U371" s="256"/>
      <c r="V371" s="257"/>
      <c r="W371" s="256"/>
      <c r="X371" s="257"/>
      <c r="Y371" s="257"/>
      <c r="Z371" s="257"/>
      <c r="AA371" s="256"/>
      <c r="AB371" s="256"/>
      <c r="AC371" s="256"/>
      <c r="AD371" s="256"/>
      <c r="AE371" s="256"/>
      <c r="AF371" s="256"/>
      <c r="AG371" s="256"/>
      <c r="AH371" s="258"/>
      <c r="AI371" s="259"/>
      <c r="AJ371" s="258"/>
      <c r="AK371" s="260"/>
      <c r="AL371" s="261"/>
      <c r="AM371" s="261"/>
      <c r="AN371" s="261"/>
      <c r="AO371" s="264"/>
    </row>
    <row r="372" spans="21:41" ht="14.25">
      <c r="U372" s="256"/>
      <c r="V372" s="257"/>
      <c r="W372" s="256"/>
      <c r="X372" s="257"/>
      <c r="Y372" s="257"/>
      <c r="Z372" s="257"/>
      <c r="AA372" s="256"/>
      <c r="AB372" s="256"/>
      <c r="AC372" s="256"/>
      <c r="AD372" s="256"/>
      <c r="AE372" s="256"/>
      <c r="AF372" s="256"/>
      <c r="AG372" s="256"/>
      <c r="AH372" s="258"/>
      <c r="AI372" s="259"/>
      <c r="AJ372" s="258"/>
      <c r="AK372" s="260"/>
      <c r="AL372" s="261"/>
      <c r="AM372" s="261"/>
      <c r="AN372" s="261"/>
      <c r="AO372" s="264"/>
    </row>
    <row r="373" spans="21:41" ht="14.25">
      <c r="U373" s="256"/>
      <c r="V373" s="257"/>
      <c r="W373" s="256"/>
      <c r="X373" s="257"/>
      <c r="Y373" s="257"/>
      <c r="Z373" s="257"/>
      <c r="AA373" s="256"/>
      <c r="AB373" s="256"/>
      <c r="AC373" s="256"/>
      <c r="AD373" s="256"/>
      <c r="AE373" s="256"/>
      <c r="AF373" s="256"/>
      <c r="AG373" s="256"/>
      <c r="AH373" s="258"/>
      <c r="AI373" s="259"/>
      <c r="AJ373" s="258"/>
      <c r="AK373" s="260"/>
      <c r="AL373" s="261"/>
      <c r="AM373" s="261"/>
      <c r="AN373" s="261"/>
      <c r="AO373" s="264"/>
    </row>
    <row r="374" spans="21:41" ht="14.25">
      <c r="U374" s="256"/>
      <c r="V374" s="257"/>
      <c r="W374" s="256"/>
      <c r="X374" s="257"/>
      <c r="Y374" s="257"/>
      <c r="Z374" s="257"/>
      <c r="AA374" s="256"/>
      <c r="AB374" s="256"/>
      <c r="AC374" s="256"/>
      <c r="AD374" s="256"/>
      <c r="AE374" s="256"/>
      <c r="AF374" s="256"/>
      <c r="AG374" s="256"/>
      <c r="AH374" s="258"/>
      <c r="AI374" s="259"/>
      <c r="AJ374" s="258"/>
      <c r="AK374" s="260"/>
      <c r="AL374" s="261"/>
      <c r="AM374" s="261"/>
      <c r="AN374" s="261"/>
      <c r="AO374" s="264"/>
    </row>
    <row r="375" spans="21:41" ht="14.25">
      <c r="U375" s="256"/>
      <c r="V375" s="257"/>
      <c r="W375" s="256"/>
      <c r="X375" s="257"/>
      <c r="Y375" s="257"/>
      <c r="Z375" s="257"/>
      <c r="AA375" s="256"/>
      <c r="AB375" s="256"/>
      <c r="AC375" s="256"/>
      <c r="AD375" s="256"/>
      <c r="AE375" s="256"/>
      <c r="AF375" s="256"/>
      <c r="AG375" s="256"/>
      <c r="AH375" s="258"/>
      <c r="AI375" s="259"/>
      <c r="AJ375" s="258"/>
      <c r="AK375" s="260"/>
      <c r="AL375" s="261"/>
      <c r="AM375" s="261"/>
      <c r="AN375" s="261"/>
      <c r="AO375" s="264"/>
    </row>
    <row r="376" spans="21:41" ht="14.25">
      <c r="U376" s="256"/>
      <c r="V376" s="257"/>
      <c r="W376" s="256"/>
      <c r="X376" s="257"/>
      <c r="Y376" s="257"/>
      <c r="Z376" s="257"/>
      <c r="AA376" s="256"/>
      <c r="AB376" s="256"/>
      <c r="AC376" s="256"/>
      <c r="AD376" s="256"/>
      <c r="AE376" s="256"/>
      <c r="AF376" s="256"/>
      <c r="AG376" s="256"/>
      <c r="AH376" s="258"/>
      <c r="AI376" s="259"/>
      <c r="AJ376" s="258"/>
      <c r="AK376" s="260"/>
      <c r="AL376" s="261"/>
      <c r="AM376" s="261"/>
      <c r="AN376" s="261"/>
      <c r="AO376" s="264"/>
    </row>
    <row r="377" spans="21:41" ht="14.25">
      <c r="U377" s="256"/>
      <c r="V377" s="257"/>
      <c r="W377" s="256"/>
      <c r="X377" s="257"/>
      <c r="Y377" s="257"/>
      <c r="Z377" s="257"/>
      <c r="AA377" s="256"/>
      <c r="AB377" s="256"/>
      <c r="AC377" s="256"/>
      <c r="AD377" s="256"/>
      <c r="AE377" s="256"/>
      <c r="AF377" s="256"/>
      <c r="AG377" s="256"/>
      <c r="AH377" s="258"/>
      <c r="AI377" s="259"/>
      <c r="AJ377" s="258"/>
      <c r="AK377" s="260"/>
      <c r="AL377" s="261"/>
      <c r="AM377" s="261"/>
      <c r="AN377" s="261"/>
      <c r="AO377" s="264"/>
    </row>
    <row r="378" spans="21:41" ht="14.25">
      <c r="U378" s="256"/>
      <c r="V378" s="257"/>
      <c r="W378" s="256"/>
      <c r="X378" s="257"/>
      <c r="Y378" s="257"/>
      <c r="Z378" s="257"/>
      <c r="AA378" s="256"/>
      <c r="AB378" s="256"/>
      <c r="AC378" s="256"/>
      <c r="AD378" s="256"/>
      <c r="AE378" s="256"/>
      <c r="AF378" s="256"/>
      <c r="AG378" s="256"/>
      <c r="AH378" s="258"/>
      <c r="AI378" s="259"/>
      <c r="AJ378" s="258"/>
      <c r="AK378" s="260"/>
      <c r="AL378" s="261"/>
      <c r="AM378" s="261"/>
      <c r="AN378" s="261"/>
      <c r="AO378" s="264"/>
    </row>
    <row r="379" spans="21:41" ht="14.25">
      <c r="U379" s="256"/>
      <c r="V379" s="257"/>
      <c r="W379" s="256"/>
      <c r="X379" s="257"/>
      <c r="Y379" s="257"/>
      <c r="Z379" s="257"/>
      <c r="AA379" s="256"/>
      <c r="AB379" s="256"/>
      <c r="AC379" s="256"/>
      <c r="AD379" s="256"/>
      <c r="AE379" s="256"/>
      <c r="AF379" s="256"/>
      <c r="AG379" s="256"/>
      <c r="AH379" s="258"/>
      <c r="AI379" s="259"/>
      <c r="AJ379" s="258"/>
      <c r="AK379" s="260"/>
      <c r="AL379" s="261"/>
      <c r="AM379" s="261"/>
      <c r="AN379" s="261"/>
      <c r="AO379" s="264"/>
    </row>
    <row r="380" spans="21:41" ht="14.25">
      <c r="U380" s="256"/>
      <c r="V380" s="257"/>
      <c r="W380" s="256"/>
      <c r="X380" s="257"/>
      <c r="Y380" s="257"/>
      <c r="Z380" s="257"/>
      <c r="AA380" s="256"/>
      <c r="AB380" s="256"/>
      <c r="AC380" s="256"/>
      <c r="AD380" s="256"/>
      <c r="AE380" s="256"/>
      <c r="AF380" s="256"/>
      <c r="AG380" s="256"/>
      <c r="AH380" s="258"/>
      <c r="AI380" s="259"/>
      <c r="AJ380" s="258"/>
      <c r="AK380" s="260"/>
      <c r="AL380" s="261"/>
      <c r="AM380" s="261"/>
      <c r="AN380" s="261"/>
      <c r="AO380" s="264"/>
    </row>
    <row r="381" spans="21:41" ht="14.25">
      <c r="U381" s="256"/>
      <c r="V381" s="257"/>
      <c r="W381" s="256"/>
      <c r="X381" s="257"/>
      <c r="Y381" s="257"/>
      <c r="Z381" s="257"/>
      <c r="AA381" s="256"/>
      <c r="AB381" s="256"/>
      <c r="AC381" s="256"/>
      <c r="AD381" s="256"/>
      <c r="AE381" s="256"/>
      <c r="AF381" s="256"/>
      <c r="AG381" s="256"/>
      <c r="AH381" s="258"/>
      <c r="AI381" s="259"/>
      <c r="AJ381" s="258"/>
      <c r="AK381" s="260"/>
      <c r="AL381" s="261"/>
      <c r="AM381" s="261"/>
      <c r="AN381" s="261"/>
      <c r="AO381" s="264"/>
    </row>
    <row r="382" spans="21:41" ht="14.25">
      <c r="U382" s="256"/>
      <c r="V382" s="257"/>
      <c r="W382" s="256"/>
      <c r="X382" s="257"/>
      <c r="Y382" s="257"/>
      <c r="Z382" s="257"/>
      <c r="AA382" s="256"/>
      <c r="AB382" s="256"/>
      <c r="AC382" s="256"/>
      <c r="AD382" s="256"/>
      <c r="AE382" s="256"/>
      <c r="AF382" s="256"/>
      <c r="AG382" s="256"/>
      <c r="AH382" s="258"/>
      <c r="AI382" s="259"/>
      <c r="AJ382" s="258"/>
      <c r="AK382" s="260"/>
      <c r="AL382" s="261"/>
      <c r="AM382" s="261"/>
      <c r="AN382" s="261"/>
      <c r="AO382" s="264"/>
    </row>
    <row r="383" spans="21:41" ht="14.25">
      <c r="U383" s="256"/>
      <c r="V383" s="257"/>
      <c r="W383" s="256"/>
      <c r="X383" s="257"/>
      <c r="Y383" s="257"/>
      <c r="Z383" s="257"/>
      <c r="AA383" s="256"/>
      <c r="AB383" s="256"/>
      <c r="AC383" s="256"/>
      <c r="AD383" s="256"/>
      <c r="AE383" s="256"/>
      <c r="AF383" s="256"/>
      <c r="AG383" s="256"/>
      <c r="AH383" s="258"/>
      <c r="AI383" s="259"/>
      <c r="AJ383" s="258"/>
      <c r="AK383" s="260"/>
      <c r="AL383" s="261"/>
      <c r="AM383" s="261"/>
      <c r="AN383" s="261"/>
      <c r="AO383" s="264"/>
    </row>
    <row r="384" spans="21:41" ht="14.25">
      <c r="U384" s="256"/>
      <c r="V384" s="257"/>
      <c r="W384" s="256"/>
      <c r="X384" s="257"/>
      <c r="Y384" s="257"/>
      <c r="Z384" s="257"/>
      <c r="AA384" s="256"/>
      <c r="AB384" s="256"/>
      <c r="AC384" s="256"/>
      <c r="AD384" s="256"/>
      <c r="AE384" s="256"/>
      <c r="AF384" s="256"/>
      <c r="AG384" s="256"/>
      <c r="AH384" s="258"/>
      <c r="AI384" s="259"/>
      <c r="AJ384" s="258"/>
      <c r="AK384" s="260"/>
      <c r="AL384" s="261"/>
      <c r="AM384" s="261"/>
      <c r="AN384" s="261"/>
      <c r="AO384" s="264"/>
    </row>
    <row r="385" spans="21:41" ht="14.25">
      <c r="U385" s="256"/>
      <c r="V385" s="257"/>
      <c r="W385" s="256"/>
      <c r="X385" s="257"/>
      <c r="Y385" s="257"/>
      <c r="Z385" s="257"/>
      <c r="AA385" s="256"/>
      <c r="AB385" s="256"/>
      <c r="AC385" s="256"/>
      <c r="AD385" s="256"/>
      <c r="AE385" s="256"/>
      <c r="AF385" s="256"/>
      <c r="AG385" s="256"/>
      <c r="AH385" s="258"/>
      <c r="AI385" s="259"/>
      <c r="AJ385" s="258"/>
      <c r="AK385" s="260"/>
      <c r="AL385" s="261"/>
      <c r="AM385" s="261"/>
      <c r="AN385" s="261"/>
      <c r="AO385" s="264"/>
    </row>
    <row r="386" spans="21:41" ht="14.25">
      <c r="U386" s="256"/>
      <c r="V386" s="257"/>
      <c r="W386" s="256"/>
      <c r="X386" s="257"/>
      <c r="Y386" s="257"/>
      <c r="Z386" s="257"/>
      <c r="AA386" s="256"/>
      <c r="AB386" s="256"/>
      <c r="AC386" s="256"/>
      <c r="AD386" s="256"/>
      <c r="AE386" s="256"/>
      <c r="AF386" s="256"/>
      <c r="AG386" s="256"/>
      <c r="AH386" s="258"/>
      <c r="AI386" s="259"/>
      <c r="AJ386" s="258"/>
      <c r="AK386" s="260"/>
      <c r="AL386" s="261"/>
      <c r="AM386" s="261"/>
      <c r="AN386" s="261"/>
      <c r="AO386" s="264"/>
    </row>
    <row r="387" spans="21:41" ht="14.25">
      <c r="U387" s="256"/>
      <c r="V387" s="257"/>
      <c r="W387" s="256"/>
      <c r="X387" s="257"/>
      <c r="Y387" s="257"/>
      <c r="Z387" s="257"/>
      <c r="AA387" s="256"/>
      <c r="AB387" s="256"/>
      <c r="AC387" s="256"/>
      <c r="AD387" s="256"/>
      <c r="AE387" s="256"/>
      <c r="AF387" s="256"/>
      <c r="AG387" s="256"/>
      <c r="AH387" s="258"/>
      <c r="AI387" s="259"/>
      <c r="AJ387" s="258"/>
      <c r="AK387" s="260"/>
      <c r="AL387" s="261"/>
      <c r="AM387" s="261"/>
      <c r="AN387" s="261"/>
      <c r="AO387" s="264"/>
    </row>
    <row r="388" spans="21:41" ht="14.25">
      <c r="U388" s="256"/>
      <c r="V388" s="257"/>
      <c r="W388" s="256"/>
      <c r="X388" s="257"/>
      <c r="Y388" s="257"/>
      <c r="Z388" s="257"/>
      <c r="AA388" s="256"/>
      <c r="AB388" s="256"/>
      <c r="AC388" s="256"/>
      <c r="AD388" s="256"/>
      <c r="AE388" s="256"/>
      <c r="AF388" s="256"/>
      <c r="AG388" s="256"/>
      <c r="AH388" s="258"/>
      <c r="AI388" s="259"/>
      <c r="AJ388" s="258"/>
      <c r="AK388" s="260"/>
      <c r="AL388" s="261"/>
      <c r="AM388" s="261"/>
      <c r="AN388" s="261"/>
      <c r="AO388" s="264"/>
    </row>
    <row r="389" spans="21:41" ht="14.25">
      <c r="U389" s="256"/>
      <c r="V389" s="257"/>
      <c r="W389" s="256"/>
      <c r="X389" s="257"/>
      <c r="Y389" s="257"/>
      <c r="Z389" s="257"/>
      <c r="AA389" s="256"/>
      <c r="AB389" s="256"/>
      <c r="AC389" s="256"/>
      <c r="AD389" s="256"/>
      <c r="AE389" s="256"/>
      <c r="AF389" s="256"/>
      <c r="AG389" s="256"/>
      <c r="AH389" s="258"/>
      <c r="AI389" s="259"/>
      <c r="AJ389" s="258"/>
      <c r="AK389" s="260"/>
      <c r="AL389" s="261"/>
      <c r="AM389" s="261"/>
      <c r="AN389" s="261"/>
      <c r="AO389" s="264"/>
    </row>
    <row r="390" spans="21:41" ht="14.25">
      <c r="U390" s="256"/>
      <c r="V390" s="257"/>
      <c r="W390" s="256"/>
      <c r="X390" s="257"/>
      <c r="Y390" s="257"/>
      <c r="Z390" s="257"/>
      <c r="AA390" s="256"/>
      <c r="AB390" s="256"/>
      <c r="AC390" s="256"/>
      <c r="AD390" s="256"/>
      <c r="AE390" s="256"/>
      <c r="AF390" s="256"/>
      <c r="AG390" s="256"/>
      <c r="AH390" s="258"/>
      <c r="AI390" s="259"/>
      <c r="AJ390" s="258"/>
      <c r="AK390" s="260"/>
      <c r="AL390" s="261"/>
      <c r="AM390" s="261"/>
      <c r="AN390" s="261"/>
      <c r="AO390" s="264"/>
    </row>
    <row r="391" spans="21:41" ht="14.25">
      <c r="U391" s="256"/>
      <c r="V391" s="257"/>
      <c r="W391" s="256"/>
      <c r="X391" s="257"/>
      <c r="Y391" s="257"/>
      <c r="Z391" s="257"/>
      <c r="AA391" s="256"/>
      <c r="AB391" s="256"/>
      <c r="AC391" s="256"/>
      <c r="AD391" s="256"/>
      <c r="AE391" s="256"/>
      <c r="AF391" s="256"/>
      <c r="AG391" s="256"/>
      <c r="AH391" s="258"/>
      <c r="AI391" s="259"/>
      <c r="AJ391" s="258"/>
      <c r="AK391" s="260"/>
      <c r="AL391" s="261"/>
      <c r="AM391" s="261"/>
      <c r="AN391" s="261"/>
      <c r="AO391" s="264"/>
    </row>
    <row r="392" spans="21:41" ht="14.25">
      <c r="U392" s="256"/>
      <c r="V392" s="257"/>
      <c r="W392" s="256"/>
      <c r="X392" s="257"/>
      <c r="Y392" s="257"/>
      <c r="Z392" s="257"/>
      <c r="AA392" s="256"/>
      <c r="AB392" s="256"/>
      <c r="AC392" s="256"/>
      <c r="AD392" s="256"/>
      <c r="AE392" s="256"/>
      <c r="AF392" s="256"/>
      <c r="AG392" s="256"/>
      <c r="AH392" s="258"/>
      <c r="AI392" s="259"/>
      <c r="AJ392" s="258"/>
      <c r="AK392" s="260"/>
      <c r="AL392" s="261"/>
      <c r="AM392" s="261"/>
      <c r="AN392" s="261"/>
      <c r="AO392" s="264"/>
    </row>
    <row r="393" spans="21:41" ht="14.25">
      <c r="U393" s="256"/>
      <c r="V393" s="257"/>
      <c r="W393" s="256"/>
      <c r="X393" s="257"/>
      <c r="Y393" s="257"/>
      <c r="Z393" s="257"/>
      <c r="AA393" s="256"/>
      <c r="AB393" s="256"/>
      <c r="AC393" s="256"/>
      <c r="AD393" s="256"/>
      <c r="AE393" s="256"/>
      <c r="AF393" s="256"/>
      <c r="AG393" s="256"/>
      <c r="AH393" s="258"/>
      <c r="AI393" s="259"/>
      <c r="AJ393" s="258"/>
      <c r="AK393" s="260"/>
      <c r="AL393" s="261"/>
      <c r="AM393" s="261"/>
      <c r="AN393" s="261"/>
      <c r="AO393" s="264"/>
    </row>
    <row r="394" spans="21:41" ht="14.25">
      <c r="U394" s="256"/>
      <c r="V394" s="257"/>
      <c r="W394" s="256"/>
      <c r="X394" s="257"/>
      <c r="Y394" s="257"/>
      <c r="Z394" s="257"/>
      <c r="AA394" s="256"/>
      <c r="AB394" s="256"/>
      <c r="AC394" s="256"/>
      <c r="AD394" s="256"/>
      <c r="AE394" s="256"/>
      <c r="AF394" s="256"/>
      <c r="AG394" s="256"/>
      <c r="AH394" s="258"/>
      <c r="AI394" s="259"/>
      <c r="AJ394" s="258"/>
      <c r="AK394" s="260"/>
      <c r="AL394" s="261"/>
      <c r="AM394" s="261"/>
      <c r="AN394" s="261"/>
      <c r="AO394" s="264"/>
    </row>
    <row r="395" spans="21:41" ht="14.25">
      <c r="U395" s="256"/>
      <c r="V395" s="257"/>
      <c r="W395" s="256"/>
      <c r="X395" s="257"/>
      <c r="Y395" s="257"/>
      <c r="Z395" s="257"/>
      <c r="AA395" s="256"/>
      <c r="AB395" s="256"/>
      <c r="AC395" s="256"/>
      <c r="AD395" s="256"/>
      <c r="AE395" s="256"/>
      <c r="AF395" s="256"/>
      <c r="AG395" s="256"/>
      <c r="AH395" s="258"/>
      <c r="AI395" s="259"/>
      <c r="AJ395" s="258"/>
      <c r="AK395" s="260"/>
      <c r="AL395" s="261"/>
      <c r="AM395" s="261"/>
      <c r="AN395" s="261"/>
      <c r="AO395" s="264"/>
    </row>
    <row r="396" spans="21:41" ht="14.25">
      <c r="U396" s="256"/>
      <c r="V396" s="257"/>
      <c r="W396" s="256"/>
      <c r="X396" s="257"/>
      <c r="Y396" s="257"/>
      <c r="Z396" s="257"/>
      <c r="AA396" s="256"/>
      <c r="AB396" s="256"/>
      <c r="AC396" s="256"/>
      <c r="AD396" s="256"/>
      <c r="AE396" s="256"/>
      <c r="AF396" s="256"/>
      <c r="AG396" s="256"/>
      <c r="AH396" s="258"/>
      <c r="AI396" s="259"/>
      <c r="AJ396" s="258"/>
      <c r="AK396" s="260"/>
      <c r="AL396" s="261"/>
      <c r="AM396" s="261"/>
      <c r="AN396" s="261"/>
      <c r="AO396" s="264"/>
    </row>
    <row r="397" spans="21:41" ht="14.25">
      <c r="U397" s="256"/>
      <c r="V397" s="257"/>
      <c r="W397" s="256"/>
      <c r="X397" s="257"/>
      <c r="Y397" s="257"/>
      <c r="Z397" s="257"/>
      <c r="AA397" s="256"/>
      <c r="AB397" s="256"/>
      <c r="AC397" s="256"/>
      <c r="AD397" s="256"/>
      <c r="AE397" s="256"/>
      <c r="AF397" s="256"/>
      <c r="AG397" s="256"/>
      <c r="AH397" s="258"/>
      <c r="AI397" s="259"/>
      <c r="AJ397" s="258"/>
      <c r="AK397" s="260"/>
      <c r="AL397" s="261"/>
      <c r="AM397" s="261"/>
      <c r="AN397" s="261"/>
      <c r="AO397" s="264"/>
    </row>
    <row r="398" spans="21:41" ht="14.25">
      <c r="U398" s="256"/>
      <c r="V398" s="257"/>
      <c r="W398" s="256"/>
      <c r="X398" s="257"/>
      <c r="Y398" s="257"/>
      <c r="Z398" s="257"/>
      <c r="AA398" s="256"/>
      <c r="AB398" s="256"/>
      <c r="AC398" s="256"/>
      <c r="AD398" s="256"/>
      <c r="AE398" s="256"/>
      <c r="AF398" s="256"/>
      <c r="AG398" s="256"/>
      <c r="AH398" s="258"/>
      <c r="AI398" s="259"/>
      <c r="AJ398" s="258"/>
      <c r="AK398" s="260"/>
      <c r="AL398" s="261"/>
      <c r="AM398" s="261"/>
      <c r="AN398" s="261"/>
      <c r="AO398" s="264"/>
    </row>
    <row r="399" spans="21:41" ht="14.25">
      <c r="U399" s="256"/>
      <c r="V399" s="257"/>
      <c r="W399" s="256"/>
      <c r="X399" s="257"/>
      <c r="Y399" s="257"/>
      <c r="Z399" s="257"/>
      <c r="AA399" s="256"/>
      <c r="AB399" s="256"/>
      <c r="AC399" s="256"/>
      <c r="AD399" s="256"/>
      <c r="AE399" s="256"/>
      <c r="AF399" s="256"/>
      <c r="AG399" s="256"/>
      <c r="AH399" s="258"/>
      <c r="AI399" s="259"/>
      <c r="AJ399" s="258"/>
      <c r="AK399" s="260"/>
      <c r="AL399" s="261"/>
      <c r="AM399" s="261"/>
      <c r="AN399" s="261"/>
      <c r="AO399" s="264"/>
    </row>
    <row r="400" spans="21:41" ht="14.25">
      <c r="U400" s="256"/>
      <c r="V400" s="257"/>
      <c r="W400" s="256"/>
      <c r="X400" s="257"/>
      <c r="Y400" s="257"/>
      <c r="Z400" s="257"/>
      <c r="AA400" s="256"/>
      <c r="AB400" s="256"/>
      <c r="AC400" s="256"/>
      <c r="AD400" s="256"/>
      <c r="AE400" s="256"/>
      <c r="AF400" s="256"/>
      <c r="AG400" s="256"/>
      <c r="AH400" s="258"/>
      <c r="AI400" s="259"/>
      <c r="AJ400" s="258"/>
      <c r="AK400" s="260"/>
      <c r="AL400" s="261"/>
      <c r="AM400" s="261"/>
      <c r="AN400" s="261"/>
      <c r="AO400" s="264"/>
    </row>
    <row r="401" spans="21:41" ht="14.25">
      <c r="U401" s="256"/>
      <c r="V401" s="257"/>
      <c r="W401" s="256"/>
      <c r="X401" s="257"/>
      <c r="Y401" s="257"/>
      <c r="Z401" s="257"/>
      <c r="AA401" s="256"/>
      <c r="AB401" s="256"/>
      <c r="AC401" s="256"/>
      <c r="AD401" s="256"/>
      <c r="AE401" s="256"/>
      <c r="AF401" s="256"/>
      <c r="AG401" s="256"/>
      <c r="AH401" s="258"/>
      <c r="AI401" s="259"/>
      <c r="AJ401" s="258"/>
      <c r="AK401" s="260"/>
      <c r="AL401" s="261"/>
      <c r="AM401" s="261"/>
      <c r="AN401" s="261"/>
      <c r="AO401" s="264"/>
    </row>
    <row r="402" spans="21:41" ht="14.25">
      <c r="U402" s="256"/>
      <c r="V402" s="257"/>
      <c r="W402" s="256"/>
      <c r="X402" s="257"/>
      <c r="Y402" s="257"/>
      <c r="Z402" s="257"/>
      <c r="AA402" s="256"/>
      <c r="AB402" s="256"/>
      <c r="AC402" s="256"/>
      <c r="AD402" s="256"/>
      <c r="AE402" s="256"/>
      <c r="AF402" s="256"/>
      <c r="AG402" s="256"/>
      <c r="AH402" s="258"/>
      <c r="AI402" s="259"/>
      <c r="AJ402" s="258"/>
      <c r="AK402" s="260"/>
      <c r="AL402" s="261"/>
      <c r="AM402" s="261"/>
      <c r="AN402" s="261"/>
      <c r="AO402" s="264"/>
    </row>
    <row r="403" spans="21:41" ht="14.25">
      <c r="U403" s="256"/>
      <c r="V403" s="257"/>
      <c r="W403" s="256"/>
      <c r="X403" s="257"/>
      <c r="Y403" s="257"/>
      <c r="Z403" s="257"/>
      <c r="AA403" s="256"/>
      <c r="AB403" s="256"/>
      <c r="AC403" s="256"/>
      <c r="AD403" s="256"/>
      <c r="AE403" s="256"/>
      <c r="AF403" s="256"/>
      <c r="AG403" s="256"/>
      <c r="AH403" s="258"/>
      <c r="AI403" s="259"/>
      <c r="AJ403" s="258"/>
      <c r="AK403" s="260"/>
      <c r="AL403" s="261"/>
      <c r="AM403" s="261"/>
      <c r="AN403" s="261"/>
      <c r="AO403" s="264"/>
    </row>
    <row r="404" spans="21:41" ht="14.25">
      <c r="U404" s="256"/>
      <c r="V404" s="257"/>
      <c r="W404" s="256"/>
      <c r="X404" s="257"/>
      <c r="Y404" s="257"/>
      <c r="Z404" s="257"/>
      <c r="AA404" s="256"/>
      <c r="AB404" s="256"/>
      <c r="AC404" s="256"/>
      <c r="AD404" s="256"/>
      <c r="AE404" s="256"/>
      <c r="AF404" s="256"/>
      <c r="AG404" s="256"/>
      <c r="AH404" s="258"/>
      <c r="AI404" s="259"/>
      <c r="AJ404" s="258"/>
      <c r="AK404" s="260"/>
      <c r="AL404" s="261"/>
      <c r="AM404" s="261"/>
      <c r="AN404" s="261"/>
      <c r="AO404" s="264"/>
    </row>
    <row r="405" spans="21:41" ht="14.25">
      <c r="U405" s="256"/>
      <c r="V405" s="257"/>
      <c r="W405" s="256"/>
      <c r="X405" s="257"/>
      <c r="Y405" s="257"/>
      <c r="Z405" s="257"/>
      <c r="AA405" s="256"/>
      <c r="AB405" s="256"/>
      <c r="AC405" s="256"/>
      <c r="AD405" s="256"/>
      <c r="AE405" s="256"/>
      <c r="AF405" s="256"/>
      <c r="AG405" s="256"/>
      <c r="AH405" s="258"/>
      <c r="AI405" s="259"/>
      <c r="AJ405" s="258"/>
      <c r="AK405" s="260"/>
      <c r="AL405" s="261"/>
      <c r="AM405" s="261"/>
      <c r="AN405" s="261"/>
      <c r="AO405" s="264"/>
    </row>
    <row r="406" spans="21:41" ht="14.25">
      <c r="U406" s="256"/>
      <c r="V406" s="257"/>
      <c r="W406" s="256"/>
      <c r="X406" s="257"/>
      <c r="Y406" s="257"/>
      <c r="Z406" s="257"/>
      <c r="AA406" s="256"/>
      <c r="AB406" s="256"/>
      <c r="AC406" s="256"/>
      <c r="AD406" s="256"/>
      <c r="AE406" s="256"/>
      <c r="AF406" s="256"/>
      <c r="AG406" s="256"/>
      <c r="AH406" s="258"/>
      <c r="AI406" s="259"/>
      <c r="AJ406" s="258"/>
      <c r="AK406" s="260"/>
      <c r="AL406" s="261"/>
      <c r="AM406" s="261"/>
      <c r="AN406" s="261"/>
      <c r="AO406" s="264"/>
    </row>
    <row r="407" spans="21:41" ht="14.25">
      <c r="U407" s="256"/>
      <c r="V407" s="257"/>
      <c r="W407" s="256"/>
      <c r="X407" s="257"/>
      <c r="Y407" s="257"/>
      <c r="Z407" s="257"/>
      <c r="AA407" s="256"/>
      <c r="AB407" s="256"/>
      <c r="AC407" s="256"/>
      <c r="AD407" s="256"/>
      <c r="AE407" s="256"/>
      <c r="AF407" s="256"/>
      <c r="AG407" s="256"/>
      <c r="AH407" s="258"/>
      <c r="AI407" s="259"/>
      <c r="AJ407" s="258"/>
      <c r="AK407" s="260"/>
      <c r="AL407" s="261"/>
      <c r="AM407" s="261"/>
      <c r="AN407" s="261"/>
      <c r="AO407" s="264"/>
    </row>
    <row r="408" spans="21:41" ht="14.25">
      <c r="U408" s="256"/>
      <c r="V408" s="257"/>
      <c r="W408" s="256"/>
      <c r="X408" s="257"/>
      <c r="Y408" s="257"/>
      <c r="Z408" s="257"/>
      <c r="AA408" s="256"/>
      <c r="AB408" s="256"/>
      <c r="AC408" s="256"/>
      <c r="AD408" s="256"/>
      <c r="AE408" s="256"/>
      <c r="AF408" s="256"/>
      <c r="AG408" s="256"/>
      <c r="AH408" s="258"/>
      <c r="AI408" s="259"/>
      <c r="AJ408" s="258"/>
      <c r="AK408" s="260"/>
      <c r="AL408" s="261"/>
      <c r="AM408" s="261"/>
      <c r="AN408" s="261"/>
      <c r="AO408" s="264"/>
    </row>
    <row r="409" spans="21:41" ht="14.25">
      <c r="U409" s="256"/>
      <c r="V409" s="257"/>
      <c r="W409" s="256"/>
      <c r="X409" s="257"/>
      <c r="Y409" s="257"/>
      <c r="Z409" s="257"/>
      <c r="AA409" s="256"/>
      <c r="AB409" s="256"/>
      <c r="AC409" s="256"/>
      <c r="AD409" s="256"/>
      <c r="AE409" s="256"/>
      <c r="AF409" s="256"/>
      <c r="AG409" s="256"/>
      <c r="AH409" s="258"/>
      <c r="AI409" s="259"/>
      <c r="AJ409" s="258"/>
      <c r="AK409" s="260"/>
      <c r="AL409" s="261"/>
      <c r="AM409" s="261"/>
      <c r="AN409" s="261"/>
      <c r="AO409" s="264"/>
    </row>
    <row r="410" spans="21:41" ht="14.25">
      <c r="U410" s="256"/>
      <c r="V410" s="257"/>
      <c r="W410" s="256"/>
      <c r="X410" s="257"/>
      <c r="Y410" s="257"/>
      <c r="Z410" s="257"/>
      <c r="AA410" s="256"/>
      <c r="AB410" s="256"/>
      <c r="AC410" s="256"/>
      <c r="AD410" s="256"/>
      <c r="AE410" s="256"/>
      <c r="AF410" s="256"/>
      <c r="AG410" s="256"/>
      <c r="AH410" s="258"/>
      <c r="AI410" s="259"/>
      <c r="AJ410" s="258"/>
      <c r="AK410" s="260"/>
      <c r="AL410" s="261"/>
      <c r="AM410" s="261"/>
      <c r="AN410" s="261"/>
      <c r="AO410" s="264"/>
    </row>
    <row r="411" spans="21:41" ht="14.25">
      <c r="U411" s="256"/>
      <c r="V411" s="257"/>
      <c r="W411" s="256"/>
      <c r="X411" s="257"/>
      <c r="Y411" s="257"/>
      <c r="Z411" s="257"/>
      <c r="AA411" s="256"/>
      <c r="AB411" s="256"/>
      <c r="AC411" s="256"/>
      <c r="AD411" s="256"/>
      <c r="AE411" s="256"/>
      <c r="AF411" s="256"/>
      <c r="AG411" s="256"/>
      <c r="AH411" s="258"/>
      <c r="AI411" s="259"/>
      <c r="AJ411" s="258"/>
      <c r="AK411" s="260"/>
      <c r="AL411" s="261"/>
      <c r="AM411" s="261"/>
      <c r="AN411" s="261"/>
      <c r="AO411" s="264"/>
    </row>
    <row r="412" spans="21:41" ht="14.25">
      <c r="U412" s="256"/>
      <c r="V412" s="257"/>
      <c r="W412" s="256"/>
      <c r="X412" s="257"/>
      <c r="Y412" s="257"/>
      <c r="Z412" s="257"/>
      <c r="AA412" s="256"/>
      <c r="AB412" s="256"/>
      <c r="AC412" s="256"/>
      <c r="AD412" s="256"/>
      <c r="AE412" s="256"/>
      <c r="AF412" s="256"/>
      <c r="AG412" s="256"/>
      <c r="AH412" s="258"/>
      <c r="AI412" s="259"/>
      <c r="AJ412" s="258"/>
      <c r="AK412" s="260"/>
      <c r="AL412" s="261"/>
      <c r="AM412" s="261"/>
      <c r="AN412" s="261"/>
      <c r="AO412" s="264"/>
    </row>
    <row r="413" spans="21:41" ht="14.25">
      <c r="U413" s="256"/>
      <c r="V413" s="257"/>
      <c r="W413" s="256"/>
      <c r="X413" s="257"/>
      <c r="Y413" s="257"/>
      <c r="Z413" s="257"/>
      <c r="AA413" s="256"/>
      <c r="AB413" s="256"/>
      <c r="AC413" s="256"/>
      <c r="AD413" s="256"/>
      <c r="AE413" s="256"/>
      <c r="AF413" s="256"/>
      <c r="AG413" s="256"/>
      <c r="AH413" s="258"/>
      <c r="AI413" s="259"/>
      <c r="AJ413" s="258"/>
      <c r="AK413" s="260"/>
      <c r="AL413" s="261"/>
      <c r="AM413" s="261"/>
      <c r="AN413" s="261"/>
      <c r="AO413" s="264"/>
    </row>
    <row r="414" spans="21:41" ht="14.25">
      <c r="U414" s="256"/>
      <c r="V414" s="257"/>
      <c r="W414" s="256"/>
      <c r="X414" s="257"/>
      <c r="Y414" s="257"/>
      <c r="Z414" s="257"/>
      <c r="AA414" s="256"/>
      <c r="AB414" s="256"/>
      <c r="AC414" s="256"/>
      <c r="AD414" s="256"/>
      <c r="AE414" s="256"/>
      <c r="AF414" s="256"/>
      <c r="AG414" s="256"/>
      <c r="AH414" s="258"/>
      <c r="AI414" s="259"/>
      <c r="AJ414" s="258"/>
      <c r="AK414" s="260"/>
      <c r="AL414" s="261"/>
      <c r="AM414" s="261"/>
      <c r="AN414" s="261"/>
      <c r="AO414" s="264"/>
    </row>
    <row r="415" spans="21:41" ht="14.25">
      <c r="U415" s="256"/>
      <c r="V415" s="257"/>
      <c r="W415" s="256"/>
      <c r="X415" s="257"/>
      <c r="Y415" s="257"/>
      <c r="Z415" s="257"/>
      <c r="AA415" s="256"/>
      <c r="AB415" s="256"/>
      <c r="AC415" s="256"/>
      <c r="AD415" s="256"/>
      <c r="AE415" s="256"/>
      <c r="AF415" s="256"/>
      <c r="AG415" s="256"/>
      <c r="AH415" s="258"/>
      <c r="AI415" s="259"/>
      <c r="AJ415" s="258"/>
      <c r="AK415" s="260"/>
      <c r="AL415" s="261"/>
      <c r="AM415" s="261"/>
      <c r="AN415" s="261"/>
      <c r="AO415" s="264"/>
    </row>
    <row r="416" spans="21:41" ht="14.25">
      <c r="U416" s="256"/>
      <c r="V416" s="257"/>
      <c r="W416" s="256"/>
      <c r="X416" s="257"/>
      <c r="Y416" s="257"/>
      <c r="Z416" s="257"/>
      <c r="AA416" s="256"/>
      <c r="AB416" s="256"/>
      <c r="AC416" s="256"/>
      <c r="AD416" s="256"/>
      <c r="AE416" s="256"/>
      <c r="AF416" s="256"/>
      <c r="AG416" s="256"/>
      <c r="AH416" s="258"/>
      <c r="AI416" s="259"/>
      <c r="AJ416" s="258"/>
      <c r="AK416" s="260"/>
      <c r="AL416" s="261"/>
      <c r="AM416" s="261"/>
      <c r="AN416" s="261"/>
      <c r="AO416" s="264"/>
    </row>
    <row r="417" spans="21:41" ht="14.25">
      <c r="U417" s="256"/>
      <c r="V417" s="257"/>
      <c r="W417" s="256"/>
      <c r="X417" s="257"/>
      <c r="Y417" s="257"/>
      <c r="Z417" s="257"/>
      <c r="AA417" s="256"/>
      <c r="AB417" s="256"/>
      <c r="AC417" s="256"/>
      <c r="AD417" s="256"/>
      <c r="AE417" s="256"/>
      <c r="AF417" s="256"/>
      <c r="AG417" s="256"/>
      <c r="AH417" s="258"/>
      <c r="AI417" s="259"/>
      <c r="AJ417" s="258"/>
      <c r="AK417" s="260"/>
      <c r="AL417" s="261"/>
      <c r="AM417" s="261"/>
      <c r="AN417" s="261"/>
      <c r="AO417" s="264"/>
    </row>
    <row r="418" spans="21:41" ht="14.25">
      <c r="U418" s="256"/>
      <c r="V418" s="257"/>
      <c r="W418" s="256"/>
      <c r="X418" s="257"/>
      <c r="Y418" s="257"/>
      <c r="Z418" s="257"/>
      <c r="AA418" s="256"/>
      <c r="AB418" s="256"/>
      <c r="AC418" s="256"/>
      <c r="AD418" s="256"/>
      <c r="AE418" s="256"/>
      <c r="AF418" s="256"/>
      <c r="AG418" s="256"/>
      <c r="AH418" s="258"/>
      <c r="AI418" s="259"/>
      <c r="AJ418" s="258"/>
      <c r="AK418" s="260"/>
      <c r="AL418" s="261"/>
      <c r="AM418" s="261"/>
      <c r="AN418" s="261"/>
      <c r="AO418" s="264"/>
    </row>
    <row r="419" spans="21:41" ht="14.25">
      <c r="U419" s="256"/>
      <c r="V419" s="257"/>
      <c r="W419" s="256"/>
      <c r="X419" s="257"/>
      <c r="Y419" s="257"/>
      <c r="Z419" s="257"/>
      <c r="AA419" s="256"/>
      <c r="AB419" s="256"/>
      <c r="AC419" s="256"/>
      <c r="AD419" s="256"/>
      <c r="AE419" s="256"/>
      <c r="AF419" s="256"/>
      <c r="AG419" s="256"/>
      <c r="AH419" s="258"/>
      <c r="AI419" s="259"/>
      <c r="AJ419" s="258"/>
      <c r="AK419" s="260"/>
      <c r="AL419" s="261"/>
      <c r="AM419" s="261"/>
      <c r="AN419" s="261"/>
      <c r="AO419" s="264"/>
    </row>
    <row r="420" spans="21:41" ht="14.25">
      <c r="U420" s="256"/>
      <c r="V420" s="257"/>
      <c r="W420" s="256"/>
      <c r="X420" s="257"/>
      <c r="Y420" s="257"/>
      <c r="Z420" s="257"/>
      <c r="AA420" s="256"/>
      <c r="AB420" s="256"/>
      <c r="AC420" s="256"/>
      <c r="AD420" s="256"/>
      <c r="AE420" s="256"/>
      <c r="AF420" s="256"/>
      <c r="AG420" s="256"/>
      <c r="AH420" s="258"/>
      <c r="AI420" s="259"/>
      <c r="AJ420" s="258"/>
      <c r="AK420" s="260"/>
      <c r="AL420" s="261"/>
      <c r="AM420" s="261"/>
      <c r="AN420" s="261"/>
      <c r="AO420" s="264"/>
    </row>
    <row r="421" spans="21:41" ht="14.25">
      <c r="U421" s="256"/>
      <c r="V421" s="257"/>
      <c r="W421" s="256"/>
      <c r="X421" s="257"/>
      <c r="Y421" s="257"/>
      <c r="Z421" s="257"/>
      <c r="AA421" s="256"/>
      <c r="AB421" s="256"/>
      <c r="AC421" s="256"/>
      <c r="AD421" s="256"/>
      <c r="AE421" s="256"/>
      <c r="AF421" s="256"/>
      <c r="AG421" s="256"/>
      <c r="AH421" s="258"/>
      <c r="AI421" s="259"/>
      <c r="AJ421" s="258"/>
      <c r="AK421" s="260"/>
      <c r="AL421" s="261"/>
      <c r="AM421" s="261"/>
      <c r="AN421" s="261"/>
      <c r="AO421" s="264"/>
    </row>
    <row r="422" spans="21:41" ht="14.25">
      <c r="U422" s="256"/>
      <c r="V422" s="257"/>
      <c r="W422" s="256"/>
      <c r="X422" s="257"/>
      <c r="Y422" s="257"/>
      <c r="Z422" s="257"/>
      <c r="AA422" s="256"/>
      <c r="AB422" s="256"/>
      <c r="AC422" s="256"/>
      <c r="AD422" s="256"/>
      <c r="AE422" s="256"/>
      <c r="AF422" s="256"/>
      <c r="AG422" s="256"/>
      <c r="AH422" s="258"/>
      <c r="AI422" s="259"/>
      <c r="AJ422" s="258"/>
      <c r="AK422" s="260"/>
      <c r="AL422" s="261"/>
      <c r="AM422" s="261"/>
      <c r="AN422" s="261"/>
      <c r="AO422" s="264"/>
    </row>
    <row r="423" spans="21:41" ht="14.25">
      <c r="U423" s="256"/>
      <c r="V423" s="257"/>
      <c r="W423" s="256"/>
      <c r="X423" s="257"/>
      <c r="Y423" s="257"/>
      <c r="Z423" s="257"/>
      <c r="AA423" s="256"/>
      <c r="AB423" s="256"/>
      <c r="AC423" s="256"/>
      <c r="AD423" s="256"/>
      <c r="AE423" s="256"/>
      <c r="AF423" s="256"/>
      <c r="AG423" s="256"/>
      <c r="AH423" s="258"/>
      <c r="AI423" s="259"/>
      <c r="AJ423" s="258"/>
      <c r="AK423" s="260"/>
      <c r="AL423" s="261"/>
      <c r="AM423" s="261"/>
      <c r="AN423" s="261"/>
      <c r="AO423" s="264"/>
    </row>
    <row r="424" spans="21:41" ht="14.25">
      <c r="U424" s="256"/>
      <c r="V424" s="257"/>
      <c r="W424" s="256"/>
      <c r="X424" s="257"/>
      <c r="Y424" s="257"/>
      <c r="Z424" s="257"/>
      <c r="AA424" s="256"/>
      <c r="AB424" s="256"/>
      <c r="AC424" s="256"/>
      <c r="AD424" s="256"/>
      <c r="AE424" s="256"/>
      <c r="AF424" s="256"/>
      <c r="AG424" s="256"/>
      <c r="AH424" s="258"/>
      <c r="AI424" s="259"/>
      <c r="AJ424" s="258"/>
      <c r="AK424" s="260"/>
      <c r="AL424" s="261"/>
      <c r="AM424" s="261"/>
      <c r="AN424" s="261"/>
      <c r="AO424" s="264"/>
    </row>
    <row r="425" spans="21:41" ht="14.25">
      <c r="U425" s="256"/>
      <c r="V425" s="257"/>
      <c r="W425" s="256"/>
      <c r="X425" s="257"/>
      <c r="Y425" s="257"/>
      <c r="Z425" s="257"/>
      <c r="AA425" s="256"/>
      <c r="AB425" s="256"/>
      <c r="AC425" s="256"/>
      <c r="AD425" s="256"/>
      <c r="AE425" s="256"/>
      <c r="AF425" s="256"/>
      <c r="AG425" s="256"/>
      <c r="AH425" s="258"/>
      <c r="AI425" s="259"/>
      <c r="AJ425" s="258"/>
      <c r="AK425" s="260"/>
      <c r="AL425" s="261"/>
      <c r="AM425" s="261"/>
      <c r="AN425" s="261"/>
      <c r="AO425" s="264"/>
    </row>
    <row r="426" spans="21:41" ht="14.25">
      <c r="U426" s="256"/>
      <c r="V426" s="257"/>
      <c r="W426" s="256"/>
      <c r="X426" s="257"/>
      <c r="Y426" s="257"/>
      <c r="Z426" s="257"/>
      <c r="AA426" s="256"/>
      <c r="AB426" s="256"/>
      <c r="AC426" s="256"/>
      <c r="AD426" s="256"/>
      <c r="AE426" s="256"/>
      <c r="AF426" s="256"/>
      <c r="AG426" s="256"/>
      <c r="AH426" s="258"/>
      <c r="AI426" s="259"/>
      <c r="AJ426" s="258"/>
      <c r="AK426" s="260"/>
      <c r="AL426" s="261"/>
      <c r="AM426" s="261"/>
      <c r="AN426" s="261"/>
      <c r="AO426" s="264"/>
    </row>
    <row r="427" spans="21:41" ht="14.25">
      <c r="U427" s="256"/>
      <c r="V427" s="257"/>
      <c r="W427" s="256"/>
      <c r="X427" s="257"/>
      <c r="Y427" s="257"/>
      <c r="Z427" s="257"/>
      <c r="AA427" s="256"/>
      <c r="AB427" s="256"/>
      <c r="AC427" s="256"/>
      <c r="AD427" s="256"/>
      <c r="AE427" s="256"/>
      <c r="AF427" s="256"/>
      <c r="AG427" s="256"/>
      <c r="AH427" s="258"/>
      <c r="AI427" s="259"/>
      <c r="AJ427" s="258"/>
      <c r="AK427" s="260"/>
      <c r="AL427" s="261"/>
      <c r="AM427" s="261"/>
      <c r="AN427" s="261"/>
      <c r="AO427" s="264"/>
    </row>
    <row r="428" spans="21:41" ht="14.25">
      <c r="U428" s="256"/>
      <c r="V428" s="257"/>
      <c r="W428" s="256"/>
      <c r="X428" s="257"/>
      <c r="Y428" s="257"/>
      <c r="Z428" s="257"/>
      <c r="AA428" s="256"/>
      <c r="AB428" s="256"/>
      <c r="AC428" s="256"/>
      <c r="AD428" s="256"/>
      <c r="AE428" s="256"/>
      <c r="AF428" s="256"/>
      <c r="AG428" s="256"/>
      <c r="AH428" s="258"/>
      <c r="AI428" s="259"/>
      <c r="AJ428" s="258"/>
      <c r="AK428" s="260"/>
      <c r="AL428" s="261"/>
      <c r="AM428" s="261"/>
      <c r="AN428" s="261"/>
      <c r="AO428" s="264"/>
    </row>
    <row r="429" spans="21:41" ht="14.25">
      <c r="U429" s="256"/>
      <c r="V429" s="257"/>
      <c r="W429" s="256"/>
      <c r="X429" s="257"/>
      <c r="Y429" s="257"/>
      <c r="Z429" s="257"/>
      <c r="AA429" s="256"/>
      <c r="AB429" s="256"/>
      <c r="AC429" s="256"/>
      <c r="AD429" s="256"/>
      <c r="AE429" s="256"/>
      <c r="AF429" s="256"/>
      <c r="AG429" s="256"/>
      <c r="AH429" s="258"/>
      <c r="AI429" s="259"/>
      <c r="AJ429" s="258"/>
      <c r="AK429" s="260"/>
      <c r="AL429" s="261"/>
      <c r="AM429" s="261"/>
      <c r="AN429" s="261"/>
      <c r="AO429" s="264"/>
    </row>
    <row r="430" spans="21:41" ht="14.25">
      <c r="U430" s="256"/>
      <c r="V430" s="257"/>
      <c r="W430" s="256"/>
      <c r="X430" s="257"/>
      <c r="Y430" s="257"/>
      <c r="Z430" s="257"/>
      <c r="AA430" s="256"/>
      <c r="AB430" s="256"/>
      <c r="AC430" s="256"/>
      <c r="AD430" s="256"/>
      <c r="AE430" s="256"/>
      <c r="AF430" s="256"/>
      <c r="AG430" s="256"/>
      <c r="AH430" s="258"/>
      <c r="AI430" s="259"/>
      <c r="AJ430" s="258"/>
      <c r="AK430" s="260"/>
      <c r="AL430" s="261"/>
      <c r="AM430" s="261"/>
      <c r="AN430" s="261"/>
      <c r="AO430" s="264"/>
    </row>
    <row r="431" spans="21:41" ht="14.25">
      <c r="U431" s="256"/>
      <c r="V431" s="257"/>
      <c r="W431" s="256"/>
      <c r="X431" s="257"/>
      <c r="Y431" s="257"/>
      <c r="Z431" s="257"/>
      <c r="AA431" s="256"/>
      <c r="AB431" s="256"/>
      <c r="AC431" s="256"/>
      <c r="AD431" s="256"/>
      <c r="AE431" s="256"/>
      <c r="AF431" s="256"/>
      <c r="AG431" s="256"/>
      <c r="AH431" s="258"/>
      <c r="AI431" s="259"/>
      <c r="AJ431" s="258"/>
      <c r="AK431" s="260"/>
      <c r="AL431" s="261"/>
      <c r="AM431" s="261"/>
      <c r="AN431" s="261"/>
      <c r="AO431" s="264"/>
    </row>
    <row r="432" spans="21:41" ht="14.25">
      <c r="U432" s="256"/>
      <c r="V432" s="257"/>
      <c r="W432" s="256"/>
      <c r="X432" s="257"/>
      <c r="Y432" s="257"/>
      <c r="Z432" s="257"/>
      <c r="AA432" s="256"/>
      <c r="AB432" s="256"/>
      <c r="AC432" s="256"/>
      <c r="AD432" s="256"/>
      <c r="AE432" s="256"/>
      <c r="AF432" s="256"/>
      <c r="AG432" s="256"/>
      <c r="AH432" s="258"/>
      <c r="AI432" s="259"/>
      <c r="AJ432" s="258"/>
      <c r="AK432" s="260"/>
      <c r="AL432" s="261"/>
      <c r="AM432" s="261"/>
      <c r="AN432" s="261"/>
      <c r="AO432" s="264"/>
    </row>
    <row r="433" spans="21:41" ht="14.25">
      <c r="U433" s="256"/>
      <c r="V433" s="257"/>
      <c r="W433" s="256"/>
      <c r="X433" s="257"/>
      <c r="Y433" s="257"/>
      <c r="Z433" s="257"/>
      <c r="AA433" s="256"/>
      <c r="AB433" s="256"/>
      <c r="AC433" s="256"/>
      <c r="AD433" s="256"/>
      <c r="AE433" s="256"/>
      <c r="AF433" s="256"/>
      <c r="AG433" s="256"/>
      <c r="AH433" s="258"/>
      <c r="AI433" s="259"/>
      <c r="AJ433" s="258"/>
      <c r="AK433" s="260"/>
      <c r="AL433" s="261"/>
      <c r="AM433" s="261"/>
      <c r="AN433" s="261"/>
      <c r="AO433" s="264"/>
    </row>
    <row r="434" spans="21:41" ht="14.25">
      <c r="U434" s="256"/>
      <c r="V434" s="257"/>
      <c r="W434" s="256"/>
      <c r="X434" s="257"/>
      <c r="Y434" s="257"/>
      <c r="Z434" s="257"/>
      <c r="AA434" s="256"/>
      <c r="AB434" s="256"/>
      <c r="AC434" s="256"/>
      <c r="AD434" s="256"/>
      <c r="AE434" s="256"/>
      <c r="AF434" s="256"/>
      <c r="AG434" s="256"/>
      <c r="AH434" s="258"/>
      <c r="AI434" s="259"/>
      <c r="AJ434" s="258"/>
      <c r="AK434" s="260"/>
      <c r="AL434" s="261"/>
      <c r="AM434" s="261"/>
      <c r="AN434" s="261"/>
      <c r="AO434" s="264"/>
    </row>
    <row r="435" spans="21:41" ht="14.25">
      <c r="U435" s="256"/>
      <c r="V435" s="257"/>
      <c r="W435" s="256"/>
      <c r="X435" s="257"/>
      <c r="Y435" s="257"/>
      <c r="Z435" s="257"/>
      <c r="AA435" s="256"/>
      <c r="AB435" s="256"/>
      <c r="AC435" s="256"/>
      <c r="AD435" s="256"/>
      <c r="AE435" s="256"/>
      <c r="AF435" s="256"/>
      <c r="AG435" s="256"/>
      <c r="AH435" s="258"/>
      <c r="AI435" s="259"/>
      <c r="AJ435" s="258"/>
      <c r="AK435" s="260"/>
      <c r="AL435" s="261"/>
      <c r="AM435" s="261"/>
      <c r="AN435" s="261"/>
      <c r="AO435" s="264"/>
    </row>
    <row r="436" spans="21:41" ht="14.25">
      <c r="U436" s="256"/>
      <c r="V436" s="257"/>
      <c r="W436" s="256"/>
      <c r="X436" s="257"/>
      <c r="Y436" s="257"/>
      <c r="Z436" s="257"/>
      <c r="AA436" s="256"/>
      <c r="AB436" s="256"/>
      <c r="AC436" s="256"/>
      <c r="AD436" s="256"/>
      <c r="AE436" s="256"/>
      <c r="AF436" s="256"/>
      <c r="AG436" s="256"/>
      <c r="AH436" s="258"/>
      <c r="AI436" s="259"/>
      <c r="AJ436" s="258"/>
      <c r="AK436" s="260"/>
      <c r="AL436" s="261"/>
      <c r="AM436" s="261"/>
      <c r="AN436" s="261"/>
      <c r="AO436" s="264"/>
    </row>
    <row r="437" spans="21:41" ht="14.25">
      <c r="U437" s="256"/>
      <c r="V437" s="257"/>
      <c r="W437" s="256"/>
      <c r="X437" s="257"/>
      <c r="Y437" s="257"/>
      <c r="Z437" s="257"/>
      <c r="AA437" s="256"/>
      <c r="AB437" s="256"/>
      <c r="AC437" s="256"/>
      <c r="AD437" s="256"/>
      <c r="AE437" s="256"/>
      <c r="AF437" s="256"/>
      <c r="AG437" s="256"/>
      <c r="AH437" s="258"/>
      <c r="AI437" s="259"/>
      <c r="AJ437" s="258"/>
      <c r="AK437" s="260"/>
      <c r="AL437" s="261"/>
      <c r="AM437" s="261"/>
      <c r="AN437" s="261"/>
      <c r="AO437" s="264"/>
    </row>
    <row r="438" spans="21:41" ht="14.25">
      <c r="U438" s="256"/>
      <c r="V438" s="257"/>
      <c r="W438" s="256"/>
      <c r="X438" s="257"/>
      <c r="Y438" s="257"/>
      <c r="Z438" s="257"/>
      <c r="AA438" s="256"/>
      <c r="AB438" s="256"/>
      <c r="AC438" s="256"/>
      <c r="AD438" s="256"/>
      <c r="AE438" s="256"/>
      <c r="AF438" s="256"/>
      <c r="AG438" s="256"/>
      <c r="AH438" s="258"/>
      <c r="AI438" s="259"/>
      <c r="AJ438" s="258"/>
      <c r="AK438" s="260"/>
      <c r="AL438" s="261"/>
      <c r="AM438" s="261"/>
      <c r="AN438" s="261"/>
      <c r="AO438" s="264"/>
    </row>
    <row r="439" spans="21:41" ht="14.25">
      <c r="U439" s="256"/>
      <c r="V439" s="257"/>
      <c r="W439" s="256"/>
      <c r="X439" s="257"/>
      <c r="Y439" s="257"/>
      <c r="Z439" s="257"/>
      <c r="AA439" s="256"/>
      <c r="AB439" s="256"/>
      <c r="AC439" s="256"/>
      <c r="AD439" s="256"/>
      <c r="AE439" s="256"/>
      <c r="AF439" s="256"/>
      <c r="AG439" s="256"/>
      <c r="AH439" s="258"/>
      <c r="AI439" s="259"/>
      <c r="AJ439" s="258"/>
      <c r="AK439" s="260"/>
      <c r="AL439" s="261"/>
      <c r="AM439" s="261"/>
      <c r="AN439" s="261"/>
      <c r="AO439" s="264"/>
    </row>
    <row r="440" spans="21:41" ht="14.25">
      <c r="U440" s="256"/>
      <c r="V440" s="257"/>
      <c r="W440" s="256"/>
      <c r="X440" s="257"/>
      <c r="Y440" s="257"/>
      <c r="Z440" s="257"/>
      <c r="AA440" s="256"/>
      <c r="AB440" s="256"/>
      <c r="AC440" s="256"/>
      <c r="AD440" s="256"/>
      <c r="AE440" s="256"/>
      <c r="AF440" s="256"/>
      <c r="AG440" s="256"/>
      <c r="AH440" s="258"/>
      <c r="AI440" s="259"/>
      <c r="AJ440" s="258"/>
      <c r="AK440" s="260"/>
      <c r="AL440" s="261"/>
      <c r="AM440" s="261"/>
      <c r="AN440" s="261"/>
      <c r="AO440" s="264"/>
    </row>
    <row r="441" spans="21:41" ht="14.25">
      <c r="U441" s="256"/>
      <c r="V441" s="257"/>
      <c r="W441" s="256"/>
      <c r="X441" s="257"/>
      <c r="Y441" s="257"/>
      <c r="Z441" s="257"/>
      <c r="AA441" s="256"/>
      <c r="AB441" s="256"/>
      <c r="AC441" s="256"/>
      <c r="AD441" s="256"/>
      <c r="AE441" s="256"/>
      <c r="AF441" s="256"/>
      <c r="AG441" s="256"/>
      <c r="AH441" s="258"/>
      <c r="AI441" s="259"/>
      <c r="AJ441" s="258"/>
      <c r="AK441" s="260"/>
      <c r="AL441" s="261"/>
      <c r="AM441" s="261"/>
      <c r="AN441" s="261"/>
      <c r="AO441" s="264"/>
    </row>
    <row r="442" spans="21:41" ht="14.25">
      <c r="U442" s="256"/>
      <c r="V442" s="257"/>
      <c r="W442" s="256"/>
      <c r="X442" s="257"/>
      <c r="Y442" s="257"/>
      <c r="Z442" s="257"/>
      <c r="AA442" s="256"/>
      <c r="AB442" s="256"/>
      <c r="AC442" s="256"/>
      <c r="AD442" s="256"/>
      <c r="AE442" s="256"/>
      <c r="AF442" s="256"/>
      <c r="AG442" s="256"/>
      <c r="AH442" s="258"/>
      <c r="AI442" s="259"/>
      <c r="AJ442" s="258"/>
      <c r="AK442" s="260"/>
      <c r="AL442" s="261"/>
      <c r="AM442" s="261"/>
      <c r="AN442" s="261"/>
      <c r="AO442" s="264"/>
    </row>
    <row r="443" spans="21:41" ht="14.25">
      <c r="U443" s="256"/>
      <c r="V443" s="257"/>
      <c r="W443" s="256"/>
      <c r="X443" s="257"/>
      <c r="Y443" s="257"/>
      <c r="Z443" s="257"/>
      <c r="AA443" s="256"/>
      <c r="AB443" s="256"/>
      <c r="AC443" s="256"/>
      <c r="AD443" s="256"/>
      <c r="AE443" s="256"/>
      <c r="AF443" s="256"/>
      <c r="AG443" s="256"/>
      <c r="AH443" s="258"/>
      <c r="AI443" s="259"/>
      <c r="AJ443" s="258"/>
      <c r="AK443" s="260"/>
      <c r="AL443" s="261"/>
      <c r="AM443" s="261"/>
      <c r="AN443" s="261"/>
      <c r="AO443" s="264"/>
    </row>
    <row r="444" spans="21:41" ht="14.25">
      <c r="U444" s="256"/>
      <c r="V444" s="257"/>
      <c r="W444" s="256"/>
      <c r="X444" s="257"/>
      <c r="Y444" s="257"/>
      <c r="Z444" s="257"/>
      <c r="AA444" s="256"/>
      <c r="AB444" s="256"/>
      <c r="AC444" s="256"/>
      <c r="AD444" s="256"/>
      <c r="AE444" s="256"/>
      <c r="AF444" s="256"/>
      <c r="AG444" s="256"/>
      <c r="AH444" s="258"/>
      <c r="AI444" s="259"/>
      <c r="AJ444" s="258"/>
      <c r="AK444" s="260"/>
      <c r="AL444" s="261"/>
      <c r="AM444" s="261"/>
      <c r="AN444" s="261"/>
      <c r="AO444" s="264"/>
    </row>
    <row r="445" spans="21:41" ht="14.25">
      <c r="U445" s="256"/>
      <c r="V445" s="257"/>
      <c r="W445" s="256"/>
      <c r="X445" s="257"/>
      <c r="Y445" s="257"/>
      <c r="Z445" s="257"/>
      <c r="AA445" s="256"/>
      <c r="AB445" s="256"/>
      <c r="AC445" s="256"/>
      <c r="AD445" s="256"/>
      <c r="AE445" s="256"/>
      <c r="AF445" s="256"/>
      <c r="AG445" s="256"/>
      <c r="AH445" s="258"/>
      <c r="AI445" s="259"/>
      <c r="AJ445" s="258"/>
      <c r="AK445" s="260"/>
      <c r="AL445" s="261"/>
      <c r="AM445" s="261"/>
      <c r="AN445" s="261"/>
      <c r="AO445" s="264"/>
    </row>
    <row r="446" spans="21:41" ht="14.25">
      <c r="U446" s="256"/>
      <c r="V446" s="257"/>
      <c r="W446" s="256"/>
      <c r="X446" s="257"/>
      <c r="Y446" s="257"/>
      <c r="Z446" s="257"/>
      <c r="AA446" s="256"/>
      <c r="AB446" s="256"/>
      <c r="AC446" s="256"/>
      <c r="AD446" s="256"/>
      <c r="AE446" s="256"/>
      <c r="AF446" s="256"/>
      <c r="AG446" s="256"/>
      <c r="AH446" s="258"/>
      <c r="AI446" s="259"/>
      <c r="AJ446" s="258"/>
      <c r="AK446" s="260"/>
      <c r="AL446" s="261"/>
      <c r="AM446" s="261"/>
      <c r="AN446" s="261"/>
      <c r="AO446" s="264"/>
    </row>
    <row r="447" spans="21:41" ht="14.25">
      <c r="U447" s="256"/>
      <c r="V447" s="257"/>
      <c r="W447" s="256"/>
      <c r="X447" s="257"/>
      <c r="Y447" s="257"/>
      <c r="Z447" s="257"/>
      <c r="AA447" s="256"/>
      <c r="AB447" s="256"/>
      <c r="AC447" s="256"/>
      <c r="AD447" s="256"/>
      <c r="AE447" s="256"/>
      <c r="AF447" s="256"/>
      <c r="AG447" s="256"/>
      <c r="AH447" s="258"/>
      <c r="AI447" s="259"/>
      <c r="AJ447" s="258"/>
      <c r="AK447" s="260"/>
      <c r="AL447" s="261"/>
      <c r="AM447" s="261"/>
      <c r="AN447" s="261"/>
      <c r="AO447" s="264"/>
    </row>
    <row r="448" spans="21:41" ht="14.25">
      <c r="U448" s="256"/>
      <c r="V448" s="257"/>
      <c r="W448" s="256"/>
      <c r="X448" s="257"/>
      <c r="Y448" s="257"/>
      <c r="Z448" s="257"/>
      <c r="AA448" s="256"/>
      <c r="AB448" s="256"/>
      <c r="AC448" s="256"/>
      <c r="AD448" s="256"/>
      <c r="AE448" s="256"/>
      <c r="AF448" s="256"/>
      <c r="AG448" s="256"/>
      <c r="AH448" s="258"/>
      <c r="AI448" s="259"/>
      <c r="AJ448" s="258"/>
      <c r="AK448" s="260"/>
      <c r="AL448" s="261"/>
      <c r="AM448" s="261"/>
      <c r="AN448" s="261"/>
      <c r="AO448" s="264"/>
    </row>
    <row r="449" spans="21:41" ht="14.25">
      <c r="U449" s="256"/>
      <c r="V449" s="257"/>
      <c r="W449" s="256"/>
      <c r="X449" s="257"/>
      <c r="Y449" s="257"/>
      <c r="Z449" s="257"/>
      <c r="AA449" s="256"/>
      <c r="AB449" s="256"/>
      <c r="AC449" s="256"/>
      <c r="AD449" s="256"/>
      <c r="AE449" s="256"/>
      <c r="AF449" s="256"/>
      <c r="AG449" s="256"/>
      <c r="AH449" s="258"/>
      <c r="AI449" s="259"/>
      <c r="AJ449" s="258"/>
      <c r="AK449" s="260"/>
      <c r="AL449" s="261"/>
      <c r="AM449" s="261"/>
      <c r="AN449" s="261"/>
      <c r="AO449" s="264"/>
    </row>
    <row r="450" spans="21:41" ht="14.25">
      <c r="U450" s="256"/>
      <c r="V450" s="257"/>
      <c r="W450" s="256"/>
      <c r="X450" s="257"/>
      <c r="Y450" s="257"/>
      <c r="Z450" s="257"/>
      <c r="AA450" s="256"/>
      <c r="AB450" s="256"/>
      <c r="AC450" s="256"/>
      <c r="AD450" s="256"/>
      <c r="AE450" s="256"/>
      <c r="AF450" s="256"/>
      <c r="AG450" s="256"/>
      <c r="AH450" s="258"/>
      <c r="AI450" s="259"/>
      <c r="AJ450" s="258"/>
      <c r="AK450" s="260"/>
      <c r="AL450" s="261"/>
      <c r="AM450" s="261"/>
      <c r="AN450" s="261"/>
      <c r="AO450" s="264"/>
    </row>
    <row r="451" spans="21:41" ht="14.25">
      <c r="U451" s="256"/>
      <c r="V451" s="257"/>
      <c r="W451" s="256"/>
      <c r="X451" s="257"/>
      <c r="Y451" s="257"/>
      <c r="Z451" s="257"/>
      <c r="AA451" s="256"/>
      <c r="AB451" s="256"/>
      <c r="AC451" s="256"/>
      <c r="AD451" s="256"/>
      <c r="AE451" s="256"/>
      <c r="AF451" s="256"/>
      <c r="AG451" s="256"/>
      <c r="AH451" s="258"/>
      <c r="AI451" s="259"/>
      <c r="AJ451" s="258"/>
      <c r="AK451" s="260"/>
      <c r="AL451" s="261"/>
      <c r="AM451" s="261"/>
      <c r="AN451" s="261"/>
      <c r="AO451" s="264"/>
    </row>
    <row r="452" spans="21:41" ht="14.25">
      <c r="U452" s="256"/>
      <c r="V452" s="257"/>
      <c r="W452" s="256"/>
      <c r="X452" s="257"/>
      <c r="Y452" s="257"/>
      <c r="Z452" s="257"/>
      <c r="AA452" s="256"/>
      <c r="AB452" s="256"/>
      <c r="AC452" s="256"/>
      <c r="AD452" s="256"/>
      <c r="AE452" s="256"/>
      <c r="AF452" s="256"/>
      <c r="AG452" s="256"/>
      <c r="AH452" s="258"/>
      <c r="AI452" s="259"/>
      <c r="AJ452" s="258"/>
      <c r="AK452" s="260"/>
      <c r="AL452" s="261"/>
      <c r="AM452" s="261"/>
      <c r="AN452" s="261"/>
      <c r="AO452" s="264"/>
    </row>
    <row r="453" spans="21:41" ht="14.25">
      <c r="U453" s="256"/>
      <c r="V453" s="257"/>
      <c r="W453" s="256"/>
      <c r="X453" s="257"/>
      <c r="Y453" s="257"/>
      <c r="Z453" s="257"/>
      <c r="AA453" s="256"/>
      <c r="AB453" s="256"/>
      <c r="AC453" s="256"/>
      <c r="AD453" s="256"/>
      <c r="AE453" s="256"/>
      <c r="AF453" s="256"/>
      <c r="AG453" s="256"/>
      <c r="AH453" s="258"/>
      <c r="AI453" s="259"/>
      <c r="AJ453" s="258"/>
      <c r="AK453" s="260"/>
      <c r="AL453" s="261"/>
      <c r="AM453" s="261"/>
      <c r="AN453" s="261"/>
      <c r="AO453" s="264"/>
    </row>
    <row r="454" spans="21:41" ht="14.25">
      <c r="U454" s="256"/>
      <c r="V454" s="257"/>
      <c r="W454" s="256"/>
      <c r="X454" s="257"/>
      <c r="Y454" s="257"/>
      <c r="Z454" s="257"/>
      <c r="AA454" s="256"/>
      <c r="AB454" s="256"/>
      <c r="AC454" s="256"/>
      <c r="AD454" s="256"/>
      <c r="AE454" s="256"/>
      <c r="AF454" s="256"/>
      <c r="AG454" s="256"/>
      <c r="AH454" s="258"/>
      <c r="AI454" s="259"/>
      <c r="AJ454" s="258"/>
      <c r="AK454" s="260"/>
      <c r="AL454" s="261"/>
      <c r="AM454" s="261"/>
      <c r="AN454" s="261"/>
      <c r="AO454" s="264"/>
    </row>
    <row r="455" spans="21:41" ht="14.25">
      <c r="U455" s="256"/>
      <c r="V455" s="257"/>
      <c r="W455" s="256"/>
      <c r="X455" s="257"/>
      <c r="Y455" s="257"/>
      <c r="Z455" s="257"/>
      <c r="AA455" s="256"/>
      <c r="AB455" s="256"/>
      <c r="AC455" s="256"/>
      <c r="AD455" s="256"/>
      <c r="AE455" s="256"/>
      <c r="AF455" s="256"/>
      <c r="AG455" s="256"/>
      <c r="AH455" s="258"/>
      <c r="AI455" s="259"/>
      <c r="AJ455" s="258"/>
      <c r="AK455" s="260"/>
      <c r="AL455" s="261"/>
      <c r="AM455" s="261"/>
      <c r="AN455" s="261"/>
      <c r="AO455" s="264"/>
    </row>
    <row r="456" spans="21:41" ht="14.25">
      <c r="U456" s="256"/>
      <c r="V456" s="257"/>
      <c r="W456" s="256"/>
      <c r="X456" s="257"/>
      <c r="Y456" s="257"/>
      <c r="Z456" s="257"/>
      <c r="AA456" s="256"/>
      <c r="AB456" s="256"/>
      <c r="AC456" s="256"/>
      <c r="AD456" s="256"/>
      <c r="AE456" s="256"/>
      <c r="AF456" s="256"/>
      <c r="AG456" s="256"/>
      <c r="AH456" s="258"/>
      <c r="AI456" s="259"/>
      <c r="AJ456" s="258"/>
      <c r="AK456" s="260"/>
      <c r="AL456" s="261"/>
      <c r="AM456" s="261"/>
      <c r="AN456" s="261"/>
      <c r="AO456" s="264"/>
    </row>
    <row r="457" spans="21:41" ht="14.25">
      <c r="U457" s="256"/>
      <c r="V457" s="257"/>
      <c r="W457" s="256"/>
      <c r="X457" s="257"/>
      <c r="Y457" s="257"/>
      <c r="Z457" s="257"/>
      <c r="AA457" s="256"/>
      <c r="AB457" s="256"/>
      <c r="AC457" s="256"/>
      <c r="AD457" s="256"/>
      <c r="AE457" s="256"/>
      <c r="AF457" s="256"/>
      <c r="AG457" s="256"/>
      <c r="AH457" s="258"/>
      <c r="AI457" s="259"/>
      <c r="AJ457" s="258"/>
      <c r="AK457" s="260"/>
      <c r="AL457" s="261"/>
      <c r="AM457" s="261"/>
      <c r="AN457" s="261"/>
      <c r="AO457" s="264"/>
    </row>
    <row r="458" spans="21:41" ht="14.25">
      <c r="U458" s="256"/>
      <c r="V458" s="257"/>
      <c r="W458" s="256"/>
      <c r="X458" s="257"/>
      <c r="Y458" s="257"/>
      <c r="Z458" s="257"/>
      <c r="AA458" s="256"/>
      <c r="AB458" s="256"/>
      <c r="AC458" s="256"/>
      <c r="AD458" s="256"/>
      <c r="AE458" s="256"/>
      <c r="AF458" s="256"/>
      <c r="AG458" s="256"/>
      <c r="AH458" s="258"/>
      <c r="AI458" s="259"/>
      <c r="AJ458" s="258"/>
      <c r="AK458" s="260"/>
      <c r="AL458" s="261"/>
      <c r="AM458" s="261"/>
      <c r="AN458" s="261"/>
      <c r="AO458" s="264"/>
    </row>
    <row r="459" spans="21:41" ht="14.25">
      <c r="U459" s="256"/>
      <c r="V459" s="257"/>
      <c r="W459" s="256"/>
      <c r="X459" s="257"/>
      <c r="Y459" s="257"/>
      <c r="Z459" s="257"/>
      <c r="AA459" s="256"/>
      <c r="AB459" s="256"/>
      <c r="AC459" s="256"/>
      <c r="AD459" s="256"/>
      <c r="AE459" s="256"/>
      <c r="AF459" s="256"/>
      <c r="AG459" s="256"/>
      <c r="AH459" s="258"/>
      <c r="AI459" s="259"/>
      <c r="AJ459" s="258"/>
      <c r="AK459" s="260"/>
      <c r="AL459" s="261"/>
      <c r="AM459" s="261"/>
      <c r="AN459" s="261"/>
      <c r="AO459" s="264"/>
    </row>
    <row r="460" spans="21:41" ht="14.25">
      <c r="U460" s="256"/>
      <c r="V460" s="257"/>
      <c r="W460" s="256"/>
      <c r="X460" s="257"/>
      <c r="Y460" s="257"/>
      <c r="Z460" s="257"/>
      <c r="AA460" s="256"/>
      <c r="AB460" s="256"/>
      <c r="AC460" s="256"/>
      <c r="AD460" s="256"/>
      <c r="AE460" s="256"/>
      <c r="AF460" s="256"/>
      <c r="AG460" s="256"/>
      <c r="AH460" s="258"/>
      <c r="AI460" s="259"/>
      <c r="AJ460" s="258"/>
      <c r="AK460" s="260"/>
      <c r="AL460" s="261"/>
      <c r="AM460" s="261"/>
      <c r="AN460" s="261"/>
      <c r="AO460" s="264"/>
    </row>
    <row r="461" spans="21:41" ht="14.25">
      <c r="U461" s="256"/>
      <c r="V461" s="257"/>
      <c r="W461" s="256"/>
      <c r="X461" s="257"/>
      <c r="Y461" s="257"/>
      <c r="Z461" s="257"/>
      <c r="AA461" s="256"/>
      <c r="AB461" s="256"/>
      <c r="AC461" s="256"/>
      <c r="AD461" s="256"/>
      <c r="AE461" s="256"/>
      <c r="AF461" s="256"/>
      <c r="AG461" s="256"/>
      <c r="AH461" s="258"/>
      <c r="AI461" s="259"/>
      <c r="AJ461" s="258"/>
      <c r="AK461" s="260"/>
      <c r="AL461" s="261"/>
      <c r="AM461" s="261"/>
      <c r="AN461" s="261"/>
      <c r="AO461" s="264"/>
    </row>
    <row r="462" spans="21:41" ht="14.25">
      <c r="U462" s="256"/>
      <c r="V462" s="257"/>
      <c r="W462" s="256"/>
      <c r="X462" s="257"/>
      <c r="Y462" s="257"/>
      <c r="Z462" s="257"/>
      <c r="AA462" s="256"/>
      <c r="AB462" s="256"/>
      <c r="AC462" s="256"/>
      <c r="AD462" s="256"/>
      <c r="AE462" s="256"/>
      <c r="AF462" s="256"/>
      <c r="AG462" s="256"/>
      <c r="AH462" s="258"/>
      <c r="AI462" s="259"/>
      <c r="AJ462" s="258"/>
      <c r="AK462" s="260"/>
      <c r="AL462" s="261"/>
      <c r="AM462" s="261"/>
      <c r="AN462" s="261"/>
      <c r="AO462" s="264"/>
    </row>
    <row r="463" spans="21:41" ht="14.25">
      <c r="U463" s="256"/>
      <c r="V463" s="257"/>
      <c r="W463" s="256"/>
      <c r="X463" s="257"/>
      <c r="Y463" s="257"/>
      <c r="Z463" s="257"/>
      <c r="AA463" s="256"/>
      <c r="AB463" s="256"/>
      <c r="AC463" s="256"/>
      <c r="AD463" s="256"/>
      <c r="AE463" s="256"/>
      <c r="AF463" s="256"/>
      <c r="AG463" s="256"/>
      <c r="AH463" s="258"/>
      <c r="AI463" s="259"/>
      <c r="AJ463" s="258"/>
      <c r="AK463" s="260"/>
      <c r="AL463" s="261"/>
      <c r="AM463" s="261"/>
      <c r="AN463" s="261"/>
      <c r="AO463" s="264"/>
    </row>
    <row r="464" spans="21:41" ht="14.25">
      <c r="U464" s="256"/>
      <c r="V464" s="257"/>
      <c r="W464" s="256"/>
      <c r="X464" s="257"/>
      <c r="Y464" s="257"/>
      <c r="Z464" s="257"/>
      <c r="AA464" s="256"/>
      <c r="AB464" s="256"/>
      <c r="AC464" s="256"/>
      <c r="AD464" s="256"/>
      <c r="AE464" s="256"/>
      <c r="AF464" s="256"/>
      <c r="AG464" s="256"/>
      <c r="AH464" s="258"/>
      <c r="AI464" s="259"/>
      <c r="AJ464" s="258"/>
      <c r="AK464" s="260"/>
      <c r="AL464" s="261"/>
      <c r="AM464" s="261"/>
      <c r="AN464" s="261"/>
      <c r="AO464" s="264"/>
    </row>
    <row r="465" spans="21:41" ht="14.25">
      <c r="U465" s="256"/>
      <c r="V465" s="257"/>
      <c r="W465" s="256"/>
      <c r="X465" s="257"/>
      <c r="Y465" s="257"/>
      <c r="Z465" s="257"/>
      <c r="AA465" s="256"/>
      <c r="AB465" s="256"/>
      <c r="AC465" s="256"/>
      <c r="AD465" s="256"/>
      <c r="AE465" s="256"/>
      <c r="AF465" s="256"/>
      <c r="AG465" s="256"/>
      <c r="AH465" s="258"/>
      <c r="AI465" s="259"/>
      <c r="AJ465" s="258"/>
      <c r="AK465" s="260"/>
      <c r="AL465" s="261"/>
      <c r="AM465" s="261"/>
      <c r="AN465" s="261"/>
      <c r="AO465" s="264"/>
    </row>
    <row r="466" spans="21:41" ht="14.25">
      <c r="U466" s="256"/>
      <c r="V466" s="257"/>
      <c r="W466" s="256"/>
      <c r="X466" s="257"/>
      <c r="Y466" s="257"/>
      <c r="Z466" s="257"/>
      <c r="AA466" s="256"/>
      <c r="AB466" s="256"/>
      <c r="AC466" s="256"/>
      <c r="AD466" s="256"/>
      <c r="AE466" s="256"/>
      <c r="AF466" s="256"/>
      <c r="AG466" s="256"/>
      <c r="AH466" s="258"/>
      <c r="AI466" s="259"/>
      <c r="AJ466" s="258"/>
      <c r="AK466" s="260"/>
      <c r="AL466" s="261"/>
      <c r="AM466" s="261"/>
      <c r="AN466" s="261"/>
      <c r="AO466" s="264"/>
    </row>
    <row r="467" spans="21:41" ht="14.25">
      <c r="U467" s="256"/>
      <c r="V467" s="257"/>
      <c r="W467" s="256"/>
      <c r="X467" s="257"/>
      <c r="Y467" s="257"/>
      <c r="Z467" s="257"/>
      <c r="AA467" s="256"/>
      <c r="AB467" s="256"/>
      <c r="AC467" s="256"/>
      <c r="AD467" s="256"/>
      <c r="AE467" s="256"/>
      <c r="AF467" s="256"/>
      <c r="AG467" s="256"/>
      <c r="AH467" s="258"/>
      <c r="AI467" s="259"/>
      <c r="AJ467" s="258"/>
      <c r="AK467" s="260"/>
      <c r="AL467" s="261"/>
      <c r="AM467" s="261"/>
      <c r="AN467" s="261"/>
      <c r="AO467" s="264"/>
    </row>
    <row r="468" spans="21:41" ht="14.25">
      <c r="U468" s="256"/>
      <c r="V468" s="257"/>
      <c r="W468" s="256"/>
      <c r="X468" s="257"/>
      <c r="Y468" s="257"/>
      <c r="Z468" s="257"/>
      <c r="AA468" s="256"/>
      <c r="AB468" s="256"/>
      <c r="AC468" s="256"/>
      <c r="AD468" s="256"/>
      <c r="AE468" s="256"/>
      <c r="AF468" s="256"/>
      <c r="AG468" s="256"/>
      <c r="AH468" s="258"/>
      <c r="AI468" s="259"/>
      <c r="AJ468" s="258"/>
      <c r="AK468" s="260"/>
      <c r="AL468" s="261"/>
      <c r="AM468" s="261"/>
      <c r="AN468" s="261"/>
      <c r="AO468" s="264"/>
    </row>
    <row r="469" spans="21:41" ht="14.25">
      <c r="U469" s="256"/>
      <c r="V469" s="257"/>
      <c r="W469" s="256"/>
      <c r="X469" s="257"/>
      <c r="Y469" s="257"/>
      <c r="Z469" s="257"/>
      <c r="AA469" s="256"/>
      <c r="AB469" s="256"/>
      <c r="AC469" s="256"/>
      <c r="AD469" s="256"/>
      <c r="AE469" s="256"/>
      <c r="AF469" s="256"/>
      <c r="AG469" s="256"/>
      <c r="AH469" s="258"/>
      <c r="AI469" s="259"/>
      <c r="AJ469" s="258"/>
      <c r="AK469" s="260"/>
      <c r="AL469" s="261"/>
      <c r="AM469" s="261"/>
      <c r="AN469" s="261"/>
      <c r="AO469" s="264"/>
    </row>
    <row r="470" spans="21:41" ht="14.25">
      <c r="U470" s="256"/>
      <c r="V470" s="257"/>
      <c r="W470" s="256"/>
      <c r="X470" s="257"/>
      <c r="Y470" s="257"/>
      <c r="Z470" s="257"/>
      <c r="AA470" s="256"/>
      <c r="AB470" s="256"/>
      <c r="AC470" s="256"/>
      <c r="AD470" s="256"/>
      <c r="AE470" s="256"/>
      <c r="AF470" s="256"/>
      <c r="AG470" s="256"/>
      <c r="AH470" s="258"/>
      <c r="AI470" s="259"/>
      <c r="AJ470" s="258"/>
      <c r="AK470" s="260"/>
      <c r="AL470" s="261"/>
      <c r="AM470" s="261"/>
      <c r="AN470" s="261"/>
      <c r="AO470" s="264"/>
    </row>
    <row r="471" spans="21:41" ht="14.25">
      <c r="U471" s="256"/>
      <c r="V471" s="257"/>
      <c r="W471" s="256"/>
      <c r="X471" s="257"/>
      <c r="Y471" s="257"/>
      <c r="Z471" s="257"/>
      <c r="AA471" s="256"/>
      <c r="AB471" s="256"/>
      <c r="AC471" s="256"/>
      <c r="AD471" s="256"/>
      <c r="AE471" s="256"/>
      <c r="AF471" s="256"/>
      <c r="AG471" s="256"/>
      <c r="AH471" s="258"/>
      <c r="AI471" s="259"/>
      <c r="AJ471" s="258"/>
      <c r="AK471" s="260"/>
      <c r="AL471" s="261"/>
      <c r="AM471" s="261"/>
      <c r="AN471" s="261"/>
      <c r="AO471" s="264"/>
    </row>
    <row r="472" spans="21:41" ht="14.25">
      <c r="U472" s="256"/>
      <c r="V472" s="257"/>
      <c r="W472" s="256"/>
      <c r="X472" s="257"/>
      <c r="Y472" s="257"/>
      <c r="Z472" s="257"/>
      <c r="AA472" s="256"/>
      <c r="AB472" s="256"/>
      <c r="AC472" s="256"/>
      <c r="AD472" s="256"/>
      <c r="AE472" s="256"/>
      <c r="AF472" s="256"/>
      <c r="AG472" s="256"/>
      <c r="AH472" s="258"/>
      <c r="AI472" s="259"/>
      <c r="AJ472" s="258"/>
      <c r="AK472" s="260"/>
      <c r="AL472" s="261"/>
      <c r="AM472" s="261"/>
      <c r="AN472" s="261"/>
      <c r="AO472" s="264"/>
    </row>
    <row r="473" spans="21:41" ht="14.25">
      <c r="U473" s="256"/>
      <c r="V473" s="257"/>
      <c r="W473" s="256"/>
      <c r="X473" s="257"/>
      <c r="Y473" s="257"/>
      <c r="Z473" s="257"/>
      <c r="AA473" s="256"/>
      <c r="AB473" s="256"/>
      <c r="AC473" s="256"/>
      <c r="AD473" s="256"/>
      <c r="AE473" s="256"/>
      <c r="AF473" s="256"/>
      <c r="AG473" s="256"/>
      <c r="AH473" s="258"/>
      <c r="AI473" s="259"/>
      <c r="AJ473" s="258"/>
      <c r="AK473" s="260"/>
      <c r="AL473" s="261"/>
      <c r="AM473" s="261"/>
      <c r="AN473" s="261"/>
      <c r="AO473" s="264"/>
    </row>
    <row r="474" spans="21:41" ht="14.25">
      <c r="U474" s="256"/>
      <c r="V474" s="257"/>
      <c r="W474" s="256"/>
      <c r="X474" s="257"/>
      <c r="Y474" s="257"/>
      <c r="Z474" s="257"/>
      <c r="AA474" s="256"/>
      <c r="AB474" s="256"/>
      <c r="AC474" s="256"/>
      <c r="AD474" s="256"/>
      <c r="AE474" s="256"/>
      <c r="AF474" s="256"/>
      <c r="AG474" s="256"/>
      <c r="AH474" s="258"/>
      <c r="AI474" s="259"/>
      <c r="AJ474" s="258"/>
      <c r="AK474" s="260"/>
      <c r="AL474" s="261"/>
      <c r="AM474" s="261"/>
      <c r="AN474" s="261"/>
      <c r="AO474" s="264"/>
    </row>
    <row r="475" spans="21:41" ht="14.25">
      <c r="U475" s="256"/>
      <c r="V475" s="257"/>
      <c r="W475" s="256"/>
      <c r="X475" s="257"/>
      <c r="Y475" s="257"/>
      <c r="Z475" s="257"/>
      <c r="AA475" s="256"/>
      <c r="AB475" s="256"/>
      <c r="AC475" s="256"/>
      <c r="AD475" s="256"/>
      <c r="AE475" s="256"/>
      <c r="AF475" s="256"/>
      <c r="AG475" s="256"/>
      <c r="AH475" s="258"/>
      <c r="AI475" s="259"/>
      <c r="AJ475" s="258"/>
      <c r="AK475" s="260"/>
      <c r="AL475" s="261"/>
      <c r="AM475" s="261"/>
      <c r="AN475" s="261"/>
      <c r="AO475" s="264"/>
    </row>
    <row r="476" spans="21:41" ht="14.25">
      <c r="U476" s="256"/>
      <c r="V476" s="257"/>
      <c r="W476" s="256"/>
      <c r="X476" s="257"/>
      <c r="Y476" s="257"/>
      <c r="Z476" s="257"/>
      <c r="AA476" s="256"/>
      <c r="AB476" s="256"/>
      <c r="AC476" s="256"/>
      <c r="AD476" s="256"/>
      <c r="AE476" s="256"/>
      <c r="AF476" s="256"/>
      <c r="AG476" s="256"/>
      <c r="AH476" s="258"/>
      <c r="AI476" s="259"/>
      <c r="AJ476" s="258"/>
      <c r="AK476" s="260"/>
      <c r="AL476" s="261"/>
      <c r="AM476" s="261"/>
      <c r="AN476" s="261"/>
      <c r="AO476" s="264"/>
    </row>
    <row r="477" spans="21:41" ht="14.25">
      <c r="U477" s="256"/>
      <c r="V477" s="257"/>
      <c r="W477" s="256"/>
      <c r="X477" s="257"/>
      <c r="Y477" s="257"/>
      <c r="Z477" s="257"/>
      <c r="AA477" s="256"/>
      <c r="AB477" s="256"/>
      <c r="AC477" s="256"/>
      <c r="AD477" s="256"/>
      <c r="AE477" s="256"/>
      <c r="AF477" s="256"/>
      <c r="AG477" s="256"/>
      <c r="AH477" s="258"/>
      <c r="AI477" s="259"/>
      <c r="AJ477" s="258"/>
      <c r="AK477" s="260"/>
      <c r="AL477" s="261"/>
      <c r="AM477" s="261"/>
      <c r="AN477" s="261"/>
      <c r="AO477" s="264"/>
    </row>
    <row r="478" spans="21:41" ht="14.25">
      <c r="U478" s="256"/>
      <c r="V478" s="257"/>
      <c r="W478" s="256"/>
      <c r="X478" s="257"/>
      <c r="Y478" s="257"/>
      <c r="Z478" s="257"/>
      <c r="AA478" s="256"/>
      <c r="AB478" s="256"/>
      <c r="AC478" s="256"/>
      <c r="AD478" s="256"/>
      <c r="AE478" s="256"/>
      <c r="AF478" s="256"/>
      <c r="AG478" s="256"/>
      <c r="AH478" s="258"/>
      <c r="AI478" s="259"/>
      <c r="AJ478" s="258"/>
      <c r="AK478" s="260"/>
      <c r="AL478" s="261"/>
      <c r="AM478" s="261"/>
      <c r="AN478" s="261"/>
      <c r="AO478" s="264"/>
    </row>
    <row r="479" spans="21:41" ht="14.25">
      <c r="U479" s="256"/>
      <c r="V479" s="257"/>
      <c r="W479" s="256"/>
      <c r="X479" s="257"/>
      <c r="Y479" s="257"/>
      <c r="Z479" s="257"/>
      <c r="AA479" s="256"/>
      <c r="AB479" s="256"/>
      <c r="AC479" s="256"/>
      <c r="AD479" s="256"/>
      <c r="AE479" s="256"/>
      <c r="AF479" s="256"/>
      <c r="AG479" s="256"/>
      <c r="AH479" s="258"/>
      <c r="AI479" s="259"/>
      <c r="AJ479" s="258"/>
      <c r="AK479" s="260"/>
      <c r="AL479" s="261"/>
      <c r="AM479" s="261"/>
      <c r="AN479" s="261"/>
      <c r="AO479" s="264"/>
    </row>
    <row r="480" spans="21:41" ht="14.25">
      <c r="U480" s="256"/>
      <c r="V480" s="257"/>
      <c r="W480" s="256"/>
      <c r="X480" s="257"/>
      <c r="Y480" s="257"/>
      <c r="Z480" s="257"/>
      <c r="AA480" s="256"/>
      <c r="AB480" s="256"/>
      <c r="AC480" s="256"/>
      <c r="AD480" s="256"/>
      <c r="AE480" s="256"/>
      <c r="AF480" s="256"/>
      <c r="AG480" s="256"/>
      <c r="AH480" s="258"/>
      <c r="AI480" s="259"/>
      <c r="AJ480" s="258"/>
      <c r="AK480" s="260"/>
      <c r="AL480" s="261"/>
      <c r="AM480" s="261"/>
      <c r="AN480" s="261"/>
      <c r="AO480" s="264"/>
    </row>
    <row r="481" spans="21:41" ht="14.25">
      <c r="U481" s="256"/>
      <c r="V481" s="257"/>
      <c r="W481" s="256"/>
      <c r="X481" s="257"/>
      <c r="Y481" s="257"/>
      <c r="Z481" s="257"/>
      <c r="AA481" s="256"/>
      <c r="AB481" s="256"/>
      <c r="AC481" s="256"/>
      <c r="AD481" s="256"/>
      <c r="AE481" s="256"/>
      <c r="AF481" s="256"/>
      <c r="AG481" s="256"/>
      <c r="AH481" s="258"/>
      <c r="AI481" s="259"/>
      <c r="AJ481" s="258"/>
      <c r="AK481" s="260"/>
      <c r="AL481" s="261"/>
      <c r="AM481" s="261"/>
      <c r="AN481" s="261"/>
      <c r="AO481" s="264"/>
    </row>
    <row r="482" spans="21:41" ht="14.25">
      <c r="U482" s="256"/>
      <c r="V482" s="257"/>
      <c r="W482" s="256"/>
      <c r="X482" s="257"/>
      <c r="Y482" s="257"/>
      <c r="Z482" s="257"/>
      <c r="AA482" s="256"/>
      <c r="AB482" s="256"/>
      <c r="AC482" s="256"/>
      <c r="AD482" s="256"/>
      <c r="AE482" s="256"/>
      <c r="AF482" s="256"/>
      <c r="AG482" s="256"/>
      <c r="AH482" s="258"/>
      <c r="AI482" s="259"/>
      <c r="AJ482" s="258"/>
      <c r="AK482" s="260"/>
      <c r="AL482" s="261"/>
      <c r="AM482" s="261"/>
      <c r="AN482" s="261"/>
      <c r="AO482" s="264"/>
    </row>
    <row r="483" spans="21:41" ht="14.25">
      <c r="U483" s="256"/>
      <c r="V483" s="257"/>
      <c r="W483" s="256"/>
      <c r="X483" s="257"/>
      <c r="Y483" s="257"/>
      <c r="Z483" s="257"/>
      <c r="AA483" s="256"/>
      <c r="AB483" s="256"/>
      <c r="AC483" s="256"/>
      <c r="AD483" s="256"/>
      <c r="AE483" s="256"/>
      <c r="AF483" s="256"/>
      <c r="AG483" s="256"/>
      <c r="AH483" s="258"/>
      <c r="AI483" s="259"/>
      <c r="AJ483" s="258"/>
      <c r="AK483" s="260"/>
      <c r="AL483" s="261"/>
      <c r="AM483" s="261"/>
      <c r="AN483" s="261"/>
      <c r="AO483" s="264"/>
    </row>
    <row r="484" spans="21:41" ht="14.25">
      <c r="U484" s="256"/>
      <c r="V484" s="257"/>
      <c r="W484" s="256"/>
      <c r="X484" s="257"/>
      <c r="Y484" s="257"/>
      <c r="Z484" s="257"/>
      <c r="AA484" s="256"/>
      <c r="AB484" s="256"/>
      <c r="AC484" s="256"/>
      <c r="AD484" s="256"/>
      <c r="AE484" s="256"/>
      <c r="AF484" s="256"/>
      <c r="AG484" s="256"/>
      <c r="AH484" s="258"/>
      <c r="AI484" s="259"/>
      <c r="AJ484" s="258"/>
      <c r="AK484" s="260"/>
      <c r="AL484" s="261"/>
      <c r="AM484" s="261"/>
      <c r="AN484" s="261"/>
      <c r="AO484" s="264"/>
    </row>
    <row r="485" spans="21:41" ht="14.25">
      <c r="U485" s="256"/>
      <c r="V485" s="257"/>
      <c r="W485" s="256"/>
      <c r="X485" s="257"/>
      <c r="Y485" s="257"/>
      <c r="Z485" s="257"/>
      <c r="AA485" s="256"/>
      <c r="AB485" s="256"/>
      <c r="AC485" s="256"/>
      <c r="AD485" s="256"/>
      <c r="AE485" s="256"/>
      <c r="AF485" s="256"/>
      <c r="AG485" s="256"/>
      <c r="AH485" s="258"/>
      <c r="AI485" s="259"/>
      <c r="AJ485" s="258"/>
      <c r="AK485" s="260"/>
      <c r="AL485" s="261"/>
      <c r="AM485" s="261"/>
      <c r="AN485" s="261"/>
      <c r="AO485" s="264"/>
    </row>
    <row r="486" spans="21:41" ht="14.25">
      <c r="U486" s="256"/>
      <c r="V486" s="257"/>
      <c r="W486" s="256"/>
      <c r="X486" s="257"/>
      <c r="Y486" s="257"/>
      <c r="Z486" s="257"/>
      <c r="AA486" s="256"/>
      <c r="AB486" s="256"/>
      <c r="AC486" s="256"/>
      <c r="AD486" s="256"/>
      <c r="AE486" s="256"/>
      <c r="AF486" s="256"/>
      <c r="AG486" s="256"/>
      <c r="AH486" s="258"/>
      <c r="AI486" s="259"/>
      <c r="AJ486" s="258"/>
      <c r="AK486" s="260"/>
      <c r="AL486" s="261"/>
      <c r="AM486" s="261"/>
      <c r="AN486" s="261"/>
      <c r="AO486" s="264"/>
    </row>
    <row r="487" spans="21:41" ht="14.25">
      <c r="U487" s="256"/>
      <c r="V487" s="257"/>
      <c r="W487" s="256"/>
      <c r="X487" s="257"/>
      <c r="Y487" s="257"/>
      <c r="Z487" s="257"/>
      <c r="AA487" s="256"/>
      <c r="AB487" s="256"/>
      <c r="AC487" s="256"/>
      <c r="AD487" s="256"/>
      <c r="AE487" s="256"/>
      <c r="AF487" s="256"/>
      <c r="AG487" s="256"/>
      <c r="AH487" s="258"/>
      <c r="AI487" s="259"/>
      <c r="AJ487" s="258"/>
      <c r="AK487" s="260"/>
      <c r="AL487" s="261"/>
      <c r="AM487" s="261"/>
      <c r="AN487" s="261"/>
      <c r="AO487" s="264"/>
    </row>
    <row r="488" spans="21:41" ht="14.25">
      <c r="U488" s="256"/>
      <c r="V488" s="257"/>
      <c r="W488" s="256"/>
      <c r="X488" s="257"/>
      <c r="Y488" s="257"/>
      <c r="Z488" s="257"/>
      <c r="AA488" s="256"/>
      <c r="AB488" s="256"/>
      <c r="AC488" s="256"/>
      <c r="AD488" s="256"/>
      <c r="AE488" s="256"/>
      <c r="AF488" s="256"/>
      <c r="AG488" s="256"/>
      <c r="AH488" s="258"/>
      <c r="AI488" s="259"/>
      <c r="AJ488" s="258"/>
      <c r="AK488" s="260"/>
      <c r="AL488" s="261"/>
      <c r="AM488" s="261"/>
      <c r="AN488" s="261"/>
      <c r="AO488" s="264"/>
    </row>
    <row r="489" spans="21:41" ht="14.25">
      <c r="U489" s="256"/>
      <c r="V489" s="257"/>
      <c r="W489" s="256"/>
      <c r="X489" s="257"/>
      <c r="Y489" s="257"/>
      <c r="Z489" s="257"/>
      <c r="AA489" s="256"/>
      <c r="AB489" s="256"/>
      <c r="AC489" s="256"/>
      <c r="AD489" s="256"/>
      <c r="AE489" s="256"/>
      <c r="AF489" s="256"/>
      <c r="AG489" s="256"/>
      <c r="AH489" s="258"/>
      <c r="AI489" s="259"/>
      <c r="AJ489" s="258"/>
      <c r="AK489" s="260"/>
      <c r="AL489" s="261"/>
      <c r="AM489" s="261"/>
      <c r="AN489" s="261"/>
      <c r="AO489" s="264"/>
    </row>
    <row r="490" spans="21:41" ht="14.25">
      <c r="U490" s="256"/>
      <c r="V490" s="257"/>
      <c r="W490" s="256"/>
      <c r="X490" s="257"/>
      <c r="Y490" s="257"/>
      <c r="Z490" s="257"/>
      <c r="AA490" s="256"/>
      <c r="AB490" s="256"/>
      <c r="AC490" s="256"/>
      <c r="AD490" s="256"/>
      <c r="AE490" s="256"/>
      <c r="AF490" s="256"/>
      <c r="AG490" s="256"/>
      <c r="AH490" s="258"/>
      <c r="AI490" s="259"/>
      <c r="AJ490" s="258"/>
      <c r="AK490" s="260"/>
      <c r="AL490" s="261"/>
      <c r="AM490" s="261"/>
      <c r="AN490" s="261"/>
      <c r="AO490" s="264"/>
    </row>
    <row r="491" spans="21:41" ht="14.25">
      <c r="U491" s="256"/>
      <c r="V491" s="257"/>
      <c r="W491" s="256"/>
      <c r="X491" s="257"/>
      <c r="Y491" s="257"/>
      <c r="Z491" s="257"/>
      <c r="AA491" s="256"/>
      <c r="AB491" s="256"/>
      <c r="AC491" s="256"/>
      <c r="AD491" s="256"/>
      <c r="AE491" s="256"/>
      <c r="AF491" s="256"/>
      <c r="AG491" s="256"/>
      <c r="AH491" s="258"/>
      <c r="AI491" s="259"/>
      <c r="AJ491" s="258"/>
      <c r="AK491" s="260"/>
      <c r="AL491" s="261"/>
      <c r="AM491" s="261"/>
      <c r="AN491" s="261"/>
      <c r="AO491" s="264"/>
    </row>
    <row r="492" spans="21:41" ht="14.25">
      <c r="U492" s="256"/>
      <c r="V492" s="257"/>
      <c r="W492" s="256"/>
      <c r="X492" s="257"/>
      <c r="Y492" s="257"/>
      <c r="Z492" s="257"/>
      <c r="AA492" s="256"/>
      <c r="AB492" s="256"/>
      <c r="AC492" s="256"/>
      <c r="AD492" s="256"/>
      <c r="AE492" s="256"/>
      <c r="AF492" s="256"/>
      <c r="AG492" s="256"/>
      <c r="AH492" s="258"/>
      <c r="AI492" s="259"/>
      <c r="AJ492" s="258"/>
      <c r="AK492" s="260"/>
      <c r="AL492" s="261"/>
      <c r="AM492" s="261"/>
      <c r="AN492" s="261"/>
      <c r="AO492" s="264"/>
    </row>
    <row r="493" spans="21:41" ht="14.25">
      <c r="U493" s="256"/>
      <c r="V493" s="257"/>
      <c r="W493" s="256"/>
      <c r="X493" s="257"/>
      <c r="Y493" s="257"/>
      <c r="Z493" s="257"/>
      <c r="AA493" s="256"/>
      <c r="AB493" s="256"/>
      <c r="AC493" s="256"/>
      <c r="AD493" s="256"/>
      <c r="AE493" s="256"/>
      <c r="AF493" s="256"/>
      <c r="AG493" s="256"/>
      <c r="AH493" s="258"/>
      <c r="AI493" s="259"/>
      <c r="AJ493" s="258"/>
      <c r="AK493" s="260"/>
      <c r="AL493" s="261"/>
      <c r="AM493" s="261"/>
      <c r="AN493" s="261"/>
      <c r="AO493" s="264"/>
    </row>
    <row r="494" spans="21:41" ht="14.25">
      <c r="U494" s="256"/>
      <c r="V494" s="257"/>
      <c r="W494" s="256"/>
      <c r="X494" s="257"/>
      <c r="Y494" s="257"/>
      <c r="Z494" s="257"/>
      <c r="AA494" s="256"/>
      <c r="AB494" s="256"/>
      <c r="AC494" s="256"/>
      <c r="AD494" s="256"/>
      <c r="AE494" s="256"/>
      <c r="AF494" s="256"/>
      <c r="AG494" s="256"/>
      <c r="AH494" s="258"/>
      <c r="AI494" s="259"/>
      <c r="AJ494" s="258"/>
      <c r="AK494" s="260"/>
      <c r="AL494" s="261"/>
      <c r="AM494" s="261"/>
      <c r="AN494" s="261"/>
      <c r="AO494" s="264"/>
    </row>
    <row r="495" spans="21:41" ht="14.25">
      <c r="U495" s="256"/>
      <c r="V495" s="257"/>
      <c r="W495" s="256"/>
      <c r="X495" s="257"/>
      <c r="Y495" s="257"/>
      <c r="Z495" s="257"/>
      <c r="AA495" s="256"/>
      <c r="AB495" s="256"/>
      <c r="AC495" s="256"/>
      <c r="AD495" s="256"/>
      <c r="AE495" s="256"/>
      <c r="AF495" s="256"/>
      <c r="AG495" s="256"/>
      <c r="AH495" s="258"/>
      <c r="AI495" s="259"/>
      <c r="AJ495" s="258"/>
      <c r="AK495" s="260"/>
      <c r="AL495" s="261"/>
      <c r="AM495" s="261"/>
      <c r="AN495" s="261"/>
      <c r="AO495" s="264"/>
    </row>
    <row r="496" spans="21:41" ht="14.25">
      <c r="U496" s="256"/>
      <c r="V496" s="257"/>
      <c r="W496" s="256"/>
      <c r="X496" s="257"/>
      <c r="Y496" s="257"/>
      <c r="Z496" s="257"/>
      <c r="AA496" s="256"/>
      <c r="AB496" s="256"/>
      <c r="AC496" s="256"/>
      <c r="AD496" s="256"/>
      <c r="AE496" s="256"/>
      <c r="AF496" s="256"/>
      <c r="AG496" s="256"/>
      <c r="AH496" s="258"/>
      <c r="AI496" s="259"/>
      <c r="AJ496" s="258"/>
      <c r="AK496" s="260"/>
      <c r="AL496" s="261"/>
      <c r="AM496" s="261"/>
      <c r="AN496" s="261"/>
      <c r="AO496" s="264"/>
    </row>
    <row r="497" spans="21:41" ht="14.25">
      <c r="U497" s="256"/>
      <c r="V497" s="257"/>
      <c r="W497" s="256"/>
      <c r="X497" s="257"/>
      <c r="Y497" s="257"/>
      <c r="Z497" s="257"/>
      <c r="AA497" s="256"/>
      <c r="AB497" s="256"/>
      <c r="AC497" s="256"/>
      <c r="AD497" s="256"/>
      <c r="AE497" s="256"/>
      <c r="AF497" s="256"/>
      <c r="AG497" s="256"/>
      <c r="AH497" s="258"/>
      <c r="AI497" s="259"/>
      <c r="AJ497" s="258"/>
      <c r="AK497" s="260"/>
      <c r="AL497" s="261"/>
      <c r="AM497" s="261"/>
      <c r="AN497" s="261"/>
      <c r="AO497" s="264"/>
    </row>
    <row r="498" spans="21:41" ht="14.25">
      <c r="U498" s="256"/>
      <c r="V498" s="257"/>
      <c r="W498" s="256"/>
      <c r="X498" s="257"/>
      <c r="Y498" s="257"/>
      <c r="Z498" s="257"/>
      <c r="AA498" s="256"/>
      <c r="AB498" s="256"/>
      <c r="AC498" s="256"/>
      <c r="AD498" s="256"/>
      <c r="AE498" s="256"/>
      <c r="AF498" s="256"/>
      <c r="AG498" s="256"/>
      <c r="AH498" s="258"/>
      <c r="AI498" s="259"/>
      <c r="AJ498" s="258"/>
      <c r="AK498" s="260"/>
      <c r="AL498" s="261"/>
      <c r="AM498" s="261"/>
      <c r="AN498" s="261"/>
      <c r="AO498" s="264"/>
    </row>
    <row r="499" spans="21:41" ht="14.25">
      <c r="U499" s="256"/>
      <c r="V499" s="257"/>
      <c r="W499" s="256"/>
      <c r="X499" s="257"/>
      <c r="Y499" s="257"/>
      <c r="Z499" s="257"/>
      <c r="AA499" s="256"/>
      <c r="AB499" s="256"/>
      <c r="AC499" s="256"/>
      <c r="AD499" s="256"/>
      <c r="AE499" s="256"/>
      <c r="AF499" s="256"/>
      <c r="AG499" s="256"/>
      <c r="AH499" s="258"/>
      <c r="AI499" s="259"/>
      <c r="AJ499" s="258"/>
      <c r="AK499" s="260"/>
      <c r="AL499" s="261"/>
      <c r="AM499" s="261"/>
      <c r="AN499" s="261"/>
      <c r="AO499" s="264"/>
    </row>
    <row r="500" spans="21:41" ht="14.25">
      <c r="U500" s="256"/>
      <c r="V500" s="257"/>
      <c r="W500" s="256"/>
      <c r="X500" s="257"/>
      <c r="Y500" s="257"/>
      <c r="Z500" s="257"/>
      <c r="AA500" s="256"/>
      <c r="AB500" s="256"/>
      <c r="AC500" s="256"/>
      <c r="AD500" s="256"/>
      <c r="AE500" s="256"/>
      <c r="AF500" s="256"/>
      <c r="AG500" s="256"/>
      <c r="AH500" s="258"/>
      <c r="AI500" s="259"/>
      <c r="AJ500" s="258"/>
      <c r="AK500" s="260"/>
      <c r="AL500" s="261"/>
      <c r="AM500" s="261"/>
      <c r="AN500" s="261"/>
      <c r="AO500" s="264"/>
    </row>
    <row r="501" spans="21:41" ht="14.25">
      <c r="U501" s="256"/>
      <c r="V501" s="257"/>
      <c r="W501" s="256"/>
      <c r="X501" s="257"/>
      <c r="Y501" s="257"/>
      <c r="Z501" s="257"/>
      <c r="AA501" s="256"/>
      <c r="AB501" s="256"/>
      <c r="AC501" s="256"/>
      <c r="AD501" s="256"/>
      <c r="AE501" s="256"/>
      <c r="AF501" s="256"/>
      <c r="AG501" s="256"/>
      <c r="AH501" s="258"/>
      <c r="AI501" s="259"/>
      <c r="AJ501" s="258"/>
      <c r="AK501" s="260"/>
      <c r="AL501" s="261"/>
      <c r="AM501" s="261"/>
      <c r="AN501" s="261"/>
      <c r="AO501" s="264"/>
    </row>
    <row r="502" spans="21:41" ht="14.25">
      <c r="U502" s="256"/>
      <c r="V502" s="257"/>
      <c r="W502" s="256"/>
      <c r="X502" s="257"/>
      <c r="Y502" s="257"/>
      <c r="Z502" s="257"/>
      <c r="AA502" s="256"/>
      <c r="AB502" s="256"/>
      <c r="AC502" s="256"/>
      <c r="AD502" s="256"/>
      <c r="AE502" s="256"/>
      <c r="AF502" s="256"/>
      <c r="AG502" s="256"/>
      <c r="AH502" s="258"/>
      <c r="AI502" s="259"/>
      <c r="AJ502" s="258"/>
      <c r="AK502" s="260"/>
      <c r="AL502" s="261"/>
      <c r="AM502" s="261"/>
      <c r="AN502" s="261"/>
      <c r="AO502" s="264"/>
    </row>
    <row r="503" spans="21:41" ht="14.25">
      <c r="U503" s="256"/>
      <c r="V503" s="257"/>
      <c r="W503" s="256"/>
      <c r="X503" s="257"/>
      <c r="Y503" s="257"/>
      <c r="Z503" s="257"/>
      <c r="AA503" s="256"/>
      <c r="AB503" s="256"/>
      <c r="AC503" s="256"/>
      <c r="AD503" s="256"/>
      <c r="AE503" s="256"/>
      <c r="AF503" s="256"/>
      <c r="AG503" s="256"/>
      <c r="AH503" s="258"/>
      <c r="AI503" s="259"/>
      <c r="AJ503" s="258"/>
      <c r="AK503" s="260"/>
      <c r="AL503" s="261"/>
      <c r="AM503" s="261"/>
      <c r="AN503" s="261"/>
      <c r="AO503" s="264"/>
    </row>
    <row r="504" spans="21:41" ht="14.25">
      <c r="U504" s="256"/>
      <c r="V504" s="257"/>
      <c r="W504" s="256"/>
      <c r="X504" s="257"/>
      <c r="Y504" s="257"/>
      <c r="Z504" s="257"/>
      <c r="AA504" s="256"/>
      <c r="AB504" s="256"/>
      <c r="AC504" s="256"/>
      <c r="AD504" s="256"/>
      <c r="AE504" s="256"/>
      <c r="AF504" s="256"/>
      <c r="AG504" s="256"/>
      <c r="AH504" s="258"/>
      <c r="AI504" s="259"/>
      <c r="AJ504" s="258"/>
      <c r="AK504" s="260"/>
      <c r="AL504" s="261"/>
      <c r="AM504" s="261"/>
      <c r="AN504" s="261"/>
      <c r="AO504" s="264"/>
    </row>
    <row r="505" spans="21:41" ht="14.25">
      <c r="U505" s="256"/>
      <c r="V505" s="257"/>
      <c r="W505" s="256"/>
      <c r="X505" s="257"/>
      <c r="Y505" s="257"/>
      <c r="Z505" s="257"/>
      <c r="AA505" s="256"/>
      <c r="AB505" s="256"/>
      <c r="AC505" s="256"/>
      <c r="AD505" s="256"/>
      <c r="AE505" s="256"/>
      <c r="AF505" s="256"/>
      <c r="AG505" s="256"/>
      <c r="AH505" s="258"/>
      <c r="AI505" s="259"/>
      <c r="AJ505" s="258"/>
      <c r="AK505" s="260"/>
      <c r="AL505" s="261"/>
      <c r="AM505" s="261"/>
      <c r="AN505" s="261"/>
      <c r="AO505" s="264"/>
    </row>
    <row r="506" spans="21:41" ht="14.25">
      <c r="U506" s="256"/>
      <c r="V506" s="257"/>
      <c r="W506" s="256"/>
      <c r="X506" s="257"/>
      <c r="Y506" s="257"/>
      <c r="Z506" s="257"/>
      <c r="AA506" s="256"/>
      <c r="AB506" s="256"/>
      <c r="AC506" s="256"/>
      <c r="AD506" s="256"/>
      <c r="AE506" s="256"/>
      <c r="AF506" s="256"/>
      <c r="AG506" s="256"/>
      <c r="AH506" s="258"/>
      <c r="AI506" s="259"/>
      <c r="AJ506" s="258"/>
      <c r="AK506" s="260"/>
      <c r="AL506" s="261"/>
      <c r="AM506" s="261"/>
      <c r="AN506" s="261"/>
      <c r="AO506" s="264"/>
    </row>
    <row r="507" spans="21:41" ht="14.25">
      <c r="U507" s="256"/>
      <c r="V507" s="257"/>
      <c r="W507" s="256"/>
      <c r="X507" s="257"/>
      <c r="Y507" s="257"/>
      <c r="Z507" s="257"/>
      <c r="AA507" s="256"/>
      <c r="AB507" s="256"/>
      <c r="AC507" s="256"/>
      <c r="AD507" s="256"/>
      <c r="AE507" s="256"/>
      <c r="AF507" s="256"/>
      <c r="AG507" s="256"/>
      <c r="AH507" s="258"/>
      <c r="AI507" s="259"/>
      <c r="AJ507" s="258"/>
      <c r="AK507" s="260"/>
      <c r="AL507" s="261"/>
      <c r="AM507" s="261"/>
      <c r="AN507" s="261"/>
      <c r="AO507" s="264"/>
    </row>
    <row r="508" spans="21:41" ht="14.25">
      <c r="U508" s="256"/>
      <c r="V508" s="257"/>
      <c r="W508" s="256"/>
      <c r="X508" s="257"/>
      <c r="Y508" s="257"/>
      <c r="Z508" s="257"/>
      <c r="AA508" s="256"/>
      <c r="AB508" s="256"/>
      <c r="AC508" s="256"/>
      <c r="AD508" s="256"/>
      <c r="AE508" s="256"/>
      <c r="AF508" s="256"/>
      <c r="AG508" s="256"/>
      <c r="AH508" s="258"/>
      <c r="AI508" s="259"/>
      <c r="AJ508" s="258"/>
      <c r="AK508" s="260"/>
      <c r="AL508" s="261"/>
      <c r="AM508" s="261"/>
      <c r="AN508" s="261"/>
      <c r="AO508" s="264"/>
    </row>
    <row r="509" spans="21:41" ht="14.25">
      <c r="U509" s="256"/>
      <c r="V509" s="257"/>
      <c r="W509" s="256"/>
      <c r="X509" s="257"/>
      <c r="Y509" s="257"/>
      <c r="Z509" s="257"/>
      <c r="AA509" s="256"/>
      <c r="AB509" s="256"/>
      <c r="AC509" s="256"/>
      <c r="AD509" s="256"/>
      <c r="AE509" s="256"/>
      <c r="AF509" s="256"/>
      <c r="AG509" s="256"/>
      <c r="AH509" s="258"/>
      <c r="AI509" s="259"/>
      <c r="AJ509" s="258"/>
      <c r="AK509" s="260"/>
      <c r="AL509" s="261"/>
      <c r="AM509" s="261"/>
      <c r="AN509" s="261"/>
      <c r="AO509" s="264"/>
    </row>
    <row r="510" spans="21:41" ht="14.25">
      <c r="U510" s="256"/>
      <c r="V510" s="257"/>
      <c r="W510" s="256"/>
      <c r="X510" s="257"/>
      <c r="Y510" s="257"/>
      <c r="Z510" s="257"/>
      <c r="AA510" s="256"/>
      <c r="AB510" s="256"/>
      <c r="AC510" s="256"/>
      <c r="AD510" s="256"/>
      <c r="AE510" s="256"/>
      <c r="AF510" s="256"/>
      <c r="AG510" s="256"/>
      <c r="AH510" s="258"/>
      <c r="AI510" s="259"/>
      <c r="AJ510" s="258"/>
      <c r="AK510" s="260"/>
      <c r="AL510" s="261"/>
      <c r="AM510" s="261"/>
      <c r="AN510" s="261"/>
      <c r="AO510" s="264"/>
    </row>
    <row r="511" spans="21:41" ht="14.25">
      <c r="U511" s="256"/>
      <c r="V511" s="257"/>
      <c r="W511" s="256"/>
      <c r="X511" s="257"/>
      <c r="Y511" s="257"/>
      <c r="Z511" s="257"/>
      <c r="AA511" s="256"/>
      <c r="AB511" s="256"/>
      <c r="AC511" s="256"/>
      <c r="AD511" s="256"/>
      <c r="AE511" s="256"/>
      <c r="AF511" s="256"/>
      <c r="AG511" s="256"/>
      <c r="AH511" s="258"/>
      <c r="AI511" s="259"/>
      <c r="AJ511" s="258"/>
      <c r="AK511" s="260"/>
      <c r="AL511" s="261"/>
      <c r="AM511" s="261"/>
      <c r="AN511" s="261"/>
      <c r="AO511" s="264"/>
    </row>
    <row r="512" spans="21:41" ht="14.25">
      <c r="U512" s="256"/>
      <c r="V512" s="257"/>
      <c r="W512" s="256"/>
      <c r="X512" s="257"/>
      <c r="Y512" s="257"/>
      <c r="Z512" s="257"/>
      <c r="AA512" s="256"/>
      <c r="AB512" s="256"/>
      <c r="AC512" s="256"/>
      <c r="AD512" s="256"/>
      <c r="AE512" s="256"/>
      <c r="AF512" s="256"/>
      <c r="AG512" s="256"/>
      <c r="AH512" s="258"/>
      <c r="AI512" s="259"/>
      <c r="AJ512" s="258"/>
      <c r="AK512" s="260"/>
      <c r="AL512" s="261"/>
      <c r="AM512" s="261"/>
      <c r="AN512" s="261"/>
      <c r="AO512" s="264"/>
    </row>
    <row r="513" spans="21:41" ht="14.25">
      <c r="U513" s="256"/>
      <c r="V513" s="257"/>
      <c r="W513" s="256"/>
      <c r="X513" s="257"/>
      <c r="Y513" s="257"/>
      <c r="Z513" s="257"/>
      <c r="AA513" s="256"/>
      <c r="AB513" s="256"/>
      <c r="AC513" s="256"/>
      <c r="AD513" s="256"/>
      <c r="AE513" s="256"/>
      <c r="AF513" s="256"/>
      <c r="AG513" s="256"/>
      <c r="AH513" s="258"/>
      <c r="AI513" s="259"/>
      <c r="AJ513" s="258"/>
      <c r="AK513" s="260"/>
      <c r="AL513" s="261"/>
      <c r="AM513" s="261"/>
      <c r="AN513" s="261"/>
      <c r="AO513" s="264"/>
    </row>
    <row r="514" spans="21:41" ht="14.25">
      <c r="U514" s="256"/>
      <c r="V514" s="257"/>
      <c r="W514" s="256"/>
      <c r="X514" s="257"/>
      <c r="Y514" s="257"/>
      <c r="Z514" s="257"/>
      <c r="AA514" s="256"/>
      <c r="AB514" s="256"/>
      <c r="AC514" s="256"/>
      <c r="AD514" s="256"/>
      <c r="AE514" s="256"/>
      <c r="AF514" s="256"/>
      <c r="AG514" s="256"/>
      <c r="AH514" s="258"/>
      <c r="AI514" s="259"/>
      <c r="AJ514" s="258"/>
      <c r="AK514" s="260"/>
      <c r="AL514" s="261"/>
      <c r="AM514" s="261"/>
      <c r="AN514" s="261"/>
      <c r="AO514" s="264"/>
    </row>
    <row r="515" spans="21:41" ht="14.25">
      <c r="U515" s="256"/>
      <c r="V515" s="257"/>
      <c r="W515" s="256"/>
      <c r="X515" s="257"/>
      <c r="Y515" s="257"/>
      <c r="Z515" s="257"/>
      <c r="AA515" s="256"/>
      <c r="AB515" s="256"/>
      <c r="AC515" s="256"/>
      <c r="AD515" s="256"/>
      <c r="AE515" s="256"/>
      <c r="AF515" s="256"/>
      <c r="AG515" s="256"/>
      <c r="AH515" s="258"/>
      <c r="AI515" s="259"/>
      <c r="AJ515" s="258"/>
      <c r="AK515" s="260"/>
      <c r="AL515" s="261"/>
      <c r="AM515" s="261"/>
      <c r="AN515" s="261"/>
      <c r="AO515" s="264"/>
    </row>
    <row r="516" spans="21:41" ht="14.25">
      <c r="U516" s="256"/>
      <c r="V516" s="257"/>
      <c r="W516" s="256"/>
      <c r="X516" s="257"/>
      <c r="Y516" s="257"/>
      <c r="Z516" s="257"/>
      <c r="AA516" s="256"/>
      <c r="AB516" s="256"/>
      <c r="AC516" s="256"/>
      <c r="AD516" s="256"/>
      <c r="AE516" s="256"/>
      <c r="AF516" s="256"/>
      <c r="AG516" s="256"/>
      <c r="AH516" s="258"/>
      <c r="AI516" s="259"/>
      <c r="AJ516" s="258"/>
      <c r="AK516" s="260"/>
      <c r="AL516" s="261"/>
      <c r="AM516" s="261"/>
      <c r="AN516" s="261"/>
      <c r="AO516" s="264"/>
    </row>
    <row r="517" spans="21:41" ht="14.25">
      <c r="U517" s="256"/>
      <c r="V517" s="257"/>
      <c r="W517" s="256"/>
      <c r="X517" s="257"/>
      <c r="Y517" s="257"/>
      <c r="Z517" s="257"/>
      <c r="AA517" s="256"/>
      <c r="AB517" s="256"/>
      <c r="AC517" s="256"/>
      <c r="AD517" s="256"/>
      <c r="AE517" s="256"/>
      <c r="AF517" s="256"/>
      <c r="AG517" s="256"/>
      <c r="AH517" s="258"/>
      <c r="AI517" s="259"/>
      <c r="AJ517" s="258"/>
      <c r="AK517" s="260"/>
      <c r="AL517" s="261"/>
      <c r="AM517" s="261"/>
      <c r="AN517" s="261"/>
      <c r="AO517" s="264"/>
    </row>
    <row r="518" spans="21:41" ht="14.25">
      <c r="U518" s="256"/>
      <c r="V518" s="257"/>
      <c r="W518" s="256"/>
      <c r="X518" s="257"/>
      <c r="Y518" s="257"/>
      <c r="Z518" s="257"/>
      <c r="AA518" s="256"/>
      <c r="AB518" s="256"/>
      <c r="AC518" s="256"/>
      <c r="AD518" s="256"/>
      <c r="AE518" s="256"/>
      <c r="AF518" s="256"/>
      <c r="AG518" s="256"/>
      <c r="AH518" s="258"/>
      <c r="AI518" s="259"/>
      <c r="AJ518" s="258"/>
      <c r="AK518" s="260"/>
      <c r="AL518" s="261"/>
      <c r="AM518" s="261"/>
      <c r="AN518" s="261"/>
      <c r="AO518" s="264"/>
    </row>
    <row r="519" spans="21:41" ht="14.25">
      <c r="U519" s="256"/>
      <c r="V519" s="257"/>
      <c r="W519" s="256"/>
      <c r="X519" s="257"/>
      <c r="Y519" s="257"/>
      <c r="Z519" s="257"/>
      <c r="AA519" s="256"/>
      <c r="AB519" s="256"/>
      <c r="AC519" s="256"/>
      <c r="AD519" s="256"/>
      <c r="AE519" s="256"/>
      <c r="AF519" s="256"/>
      <c r="AG519" s="256"/>
      <c r="AH519" s="258"/>
      <c r="AI519" s="259"/>
      <c r="AJ519" s="258"/>
      <c r="AK519" s="260"/>
      <c r="AL519" s="261"/>
      <c r="AM519" s="261"/>
      <c r="AN519" s="261"/>
      <c r="AO519" s="264"/>
    </row>
    <row r="520" spans="21:41" ht="14.25">
      <c r="U520" s="256"/>
      <c r="V520" s="257"/>
      <c r="W520" s="256"/>
      <c r="X520" s="257"/>
      <c r="Y520" s="257"/>
      <c r="Z520" s="257"/>
      <c r="AA520" s="256"/>
      <c r="AB520" s="256"/>
      <c r="AC520" s="256"/>
      <c r="AD520" s="256"/>
      <c r="AE520" s="256"/>
      <c r="AF520" s="256"/>
      <c r="AG520" s="256"/>
      <c r="AH520" s="258"/>
      <c r="AI520" s="259"/>
      <c r="AJ520" s="258"/>
      <c r="AK520" s="260"/>
      <c r="AL520" s="261"/>
      <c r="AM520" s="261"/>
      <c r="AN520" s="261"/>
      <c r="AO520" s="264"/>
    </row>
    <row r="521" spans="21:41" ht="14.25">
      <c r="U521" s="256"/>
      <c r="V521" s="257"/>
      <c r="W521" s="256"/>
      <c r="X521" s="257"/>
      <c r="Y521" s="257"/>
      <c r="Z521" s="257"/>
      <c r="AA521" s="256"/>
      <c r="AB521" s="256"/>
      <c r="AC521" s="256"/>
      <c r="AD521" s="256"/>
      <c r="AE521" s="256"/>
      <c r="AF521" s="256"/>
      <c r="AG521" s="256"/>
      <c r="AH521" s="258"/>
      <c r="AI521" s="259"/>
      <c r="AJ521" s="258"/>
      <c r="AK521" s="260"/>
      <c r="AL521" s="261"/>
      <c r="AM521" s="261"/>
      <c r="AN521" s="261"/>
      <c r="AO521" s="264"/>
    </row>
    <row r="522" spans="21:41" ht="14.25">
      <c r="U522" s="256"/>
      <c r="V522" s="257"/>
      <c r="W522" s="256"/>
      <c r="X522" s="257"/>
      <c r="Y522" s="257"/>
      <c r="Z522" s="257"/>
      <c r="AA522" s="256"/>
      <c r="AB522" s="256"/>
      <c r="AC522" s="256"/>
      <c r="AD522" s="256"/>
      <c r="AE522" s="256"/>
      <c r="AF522" s="256"/>
      <c r="AG522" s="256"/>
      <c r="AH522" s="258"/>
      <c r="AI522" s="259"/>
      <c r="AJ522" s="258"/>
      <c r="AK522" s="260"/>
      <c r="AL522" s="261"/>
      <c r="AM522" s="261"/>
      <c r="AN522" s="261"/>
      <c r="AO522" s="264"/>
    </row>
    <row r="523" spans="21:41" ht="14.25">
      <c r="U523" s="256"/>
      <c r="V523" s="257"/>
      <c r="W523" s="256"/>
      <c r="X523" s="257"/>
      <c r="Y523" s="257"/>
      <c r="Z523" s="257"/>
      <c r="AA523" s="256"/>
      <c r="AB523" s="256"/>
      <c r="AC523" s="256"/>
      <c r="AD523" s="256"/>
      <c r="AE523" s="256"/>
      <c r="AF523" s="256"/>
      <c r="AG523" s="256"/>
      <c r="AH523" s="258"/>
      <c r="AI523" s="259"/>
      <c r="AJ523" s="258"/>
      <c r="AK523" s="260"/>
      <c r="AL523" s="261"/>
      <c r="AM523" s="261"/>
      <c r="AN523" s="261"/>
      <c r="AO523" s="264"/>
    </row>
    <row r="524" spans="21:41" ht="14.25">
      <c r="U524" s="256"/>
      <c r="V524" s="257"/>
      <c r="W524" s="256"/>
      <c r="X524" s="257"/>
      <c r="Y524" s="257"/>
      <c r="Z524" s="257"/>
      <c r="AA524" s="256"/>
      <c r="AB524" s="256"/>
      <c r="AC524" s="256"/>
      <c r="AD524" s="256"/>
      <c r="AE524" s="256"/>
      <c r="AF524" s="256"/>
      <c r="AG524" s="256"/>
      <c r="AH524" s="258"/>
      <c r="AI524" s="259"/>
      <c r="AJ524" s="258"/>
      <c r="AK524" s="260"/>
      <c r="AL524" s="261"/>
      <c r="AM524" s="261"/>
      <c r="AN524" s="261"/>
      <c r="AO524" s="264"/>
    </row>
    <row r="525" spans="21:41" ht="14.25">
      <c r="U525" s="256"/>
      <c r="V525" s="257"/>
      <c r="W525" s="256"/>
      <c r="X525" s="257"/>
      <c r="Y525" s="257"/>
      <c r="Z525" s="257"/>
      <c r="AA525" s="256"/>
      <c r="AB525" s="256"/>
      <c r="AC525" s="256"/>
      <c r="AD525" s="256"/>
      <c r="AE525" s="256"/>
      <c r="AF525" s="256"/>
      <c r="AG525" s="256"/>
      <c r="AH525" s="258"/>
      <c r="AI525" s="259"/>
      <c r="AJ525" s="258"/>
      <c r="AK525" s="260"/>
      <c r="AL525" s="261"/>
      <c r="AM525" s="261"/>
      <c r="AN525" s="261"/>
      <c r="AO525" s="264"/>
    </row>
    <row r="526" spans="21:41" ht="14.25">
      <c r="U526" s="256"/>
      <c r="V526" s="257"/>
      <c r="W526" s="256"/>
      <c r="X526" s="257"/>
      <c r="Y526" s="257"/>
      <c r="Z526" s="257"/>
      <c r="AA526" s="256"/>
      <c r="AB526" s="256"/>
      <c r="AC526" s="256"/>
      <c r="AD526" s="256"/>
      <c r="AE526" s="256"/>
      <c r="AF526" s="256"/>
      <c r="AG526" s="256"/>
      <c r="AH526" s="258"/>
      <c r="AI526" s="259"/>
      <c r="AJ526" s="258"/>
      <c r="AK526" s="260"/>
      <c r="AL526" s="261"/>
      <c r="AM526" s="261"/>
      <c r="AN526" s="261"/>
      <c r="AO526" s="264"/>
    </row>
    <row r="527" spans="21:41" ht="14.25">
      <c r="U527" s="256"/>
      <c r="V527" s="257"/>
      <c r="W527" s="256"/>
      <c r="X527" s="257"/>
      <c r="Y527" s="257"/>
      <c r="Z527" s="257"/>
      <c r="AA527" s="256"/>
      <c r="AB527" s="256"/>
      <c r="AC527" s="256"/>
      <c r="AD527" s="256"/>
      <c r="AE527" s="256"/>
      <c r="AF527" s="256"/>
      <c r="AG527" s="256"/>
      <c r="AH527" s="258"/>
      <c r="AI527" s="259"/>
      <c r="AJ527" s="258"/>
      <c r="AK527" s="260"/>
      <c r="AL527" s="261"/>
      <c r="AM527" s="261"/>
      <c r="AN527" s="261"/>
      <c r="AO527" s="264"/>
    </row>
    <row r="528" spans="21:41" ht="14.25">
      <c r="U528" s="256"/>
      <c r="V528" s="257"/>
      <c r="W528" s="256"/>
      <c r="X528" s="257"/>
      <c r="Y528" s="257"/>
      <c r="Z528" s="257"/>
      <c r="AA528" s="256"/>
      <c r="AB528" s="256"/>
      <c r="AC528" s="256"/>
      <c r="AD528" s="256"/>
      <c r="AE528" s="256"/>
      <c r="AF528" s="256"/>
      <c r="AG528" s="256"/>
      <c r="AH528" s="258"/>
      <c r="AI528" s="259"/>
      <c r="AJ528" s="258"/>
      <c r="AK528" s="260"/>
      <c r="AL528" s="261"/>
      <c r="AM528" s="261"/>
      <c r="AN528" s="261"/>
      <c r="AO528" s="264"/>
    </row>
    <row r="529" spans="21:41" ht="14.25">
      <c r="U529" s="256"/>
      <c r="V529" s="257"/>
      <c r="W529" s="256"/>
      <c r="X529" s="257"/>
      <c r="Y529" s="257"/>
      <c r="Z529" s="257"/>
      <c r="AA529" s="256"/>
      <c r="AB529" s="256"/>
      <c r="AC529" s="256"/>
      <c r="AD529" s="256"/>
      <c r="AE529" s="256"/>
      <c r="AF529" s="256"/>
      <c r="AG529" s="256"/>
      <c r="AH529" s="258"/>
      <c r="AI529" s="259"/>
      <c r="AJ529" s="258"/>
      <c r="AK529" s="260"/>
      <c r="AL529" s="261"/>
      <c r="AM529" s="261"/>
      <c r="AN529" s="261"/>
      <c r="AO529" s="264"/>
    </row>
    <row r="530" spans="21:41" ht="14.25">
      <c r="U530" s="256"/>
      <c r="V530" s="257"/>
      <c r="W530" s="256"/>
      <c r="X530" s="257"/>
      <c r="Y530" s="257"/>
      <c r="Z530" s="257"/>
      <c r="AA530" s="256"/>
      <c r="AB530" s="256"/>
      <c r="AC530" s="256"/>
      <c r="AD530" s="256"/>
      <c r="AE530" s="256"/>
      <c r="AF530" s="256"/>
      <c r="AG530" s="256"/>
      <c r="AH530" s="258"/>
      <c r="AI530" s="259"/>
      <c r="AJ530" s="258"/>
      <c r="AK530" s="260"/>
      <c r="AL530" s="261"/>
      <c r="AM530" s="261"/>
      <c r="AN530" s="261"/>
      <c r="AO530" s="264"/>
    </row>
    <row r="531" spans="21:41" ht="14.25">
      <c r="U531" s="256"/>
      <c r="V531" s="257"/>
      <c r="W531" s="256"/>
      <c r="X531" s="257"/>
      <c r="Y531" s="257"/>
      <c r="Z531" s="257"/>
      <c r="AA531" s="256"/>
      <c r="AB531" s="256"/>
      <c r="AC531" s="256"/>
      <c r="AD531" s="256"/>
      <c r="AE531" s="256"/>
      <c r="AF531" s="256"/>
      <c r="AG531" s="256"/>
      <c r="AH531" s="258"/>
      <c r="AI531" s="259"/>
      <c r="AJ531" s="258"/>
      <c r="AK531" s="260"/>
      <c r="AL531" s="261"/>
      <c r="AM531" s="261"/>
      <c r="AN531" s="261"/>
      <c r="AO531" s="264"/>
    </row>
    <row r="532" spans="21:41" ht="14.25">
      <c r="U532" s="256"/>
      <c r="V532" s="257"/>
      <c r="W532" s="256"/>
      <c r="X532" s="257"/>
      <c r="Y532" s="257"/>
      <c r="Z532" s="257"/>
      <c r="AA532" s="256"/>
      <c r="AB532" s="256"/>
      <c r="AC532" s="256"/>
      <c r="AD532" s="256"/>
      <c r="AE532" s="256"/>
      <c r="AF532" s="256"/>
      <c r="AG532" s="256"/>
      <c r="AH532" s="258"/>
      <c r="AI532" s="259"/>
      <c r="AJ532" s="258"/>
      <c r="AK532" s="260"/>
      <c r="AL532" s="261"/>
      <c r="AM532" s="261"/>
      <c r="AN532" s="261"/>
      <c r="AO532" s="264"/>
    </row>
    <row r="533" spans="21:41" ht="14.25">
      <c r="U533" s="256"/>
      <c r="V533" s="257"/>
      <c r="W533" s="256"/>
      <c r="X533" s="257"/>
      <c r="Y533" s="257"/>
      <c r="Z533" s="257"/>
      <c r="AA533" s="256"/>
      <c r="AB533" s="256"/>
      <c r="AC533" s="256"/>
      <c r="AD533" s="256"/>
      <c r="AE533" s="256"/>
      <c r="AF533" s="256"/>
      <c r="AG533" s="256"/>
      <c r="AH533" s="258"/>
      <c r="AI533" s="259"/>
      <c r="AJ533" s="258"/>
      <c r="AK533" s="260"/>
      <c r="AL533" s="261"/>
      <c r="AM533" s="261"/>
      <c r="AN533" s="261"/>
      <c r="AO533" s="264"/>
    </row>
    <row r="534" spans="21:41" ht="14.25">
      <c r="U534" s="256"/>
      <c r="V534" s="257"/>
      <c r="W534" s="256"/>
      <c r="X534" s="257"/>
      <c r="Y534" s="257"/>
      <c r="Z534" s="257"/>
      <c r="AA534" s="256"/>
      <c r="AB534" s="256"/>
      <c r="AC534" s="256"/>
      <c r="AD534" s="256"/>
      <c r="AE534" s="256"/>
      <c r="AF534" s="256"/>
      <c r="AG534" s="256"/>
      <c r="AH534" s="258"/>
      <c r="AI534" s="259"/>
      <c r="AJ534" s="258"/>
      <c r="AK534" s="260"/>
      <c r="AL534" s="261"/>
      <c r="AM534" s="261"/>
      <c r="AN534" s="261"/>
      <c r="AO534" s="264"/>
    </row>
    <row r="535" spans="21:41" ht="14.25">
      <c r="U535" s="256"/>
      <c r="V535" s="257"/>
      <c r="W535" s="256"/>
      <c r="X535" s="257"/>
      <c r="Y535" s="257"/>
      <c r="Z535" s="257"/>
      <c r="AA535" s="256"/>
      <c r="AB535" s="256"/>
      <c r="AC535" s="256"/>
      <c r="AD535" s="256"/>
      <c r="AE535" s="256"/>
      <c r="AF535" s="256"/>
      <c r="AG535" s="256"/>
      <c r="AH535" s="258"/>
      <c r="AI535" s="259"/>
      <c r="AJ535" s="258"/>
      <c r="AK535" s="260"/>
      <c r="AL535" s="261"/>
      <c r="AM535" s="261"/>
      <c r="AN535" s="261"/>
      <c r="AO535" s="264"/>
    </row>
    <row r="536" spans="21:41" ht="14.25">
      <c r="U536" s="256"/>
      <c r="V536" s="257"/>
      <c r="W536" s="256"/>
      <c r="X536" s="257"/>
      <c r="Y536" s="257"/>
      <c r="Z536" s="257"/>
      <c r="AA536" s="256"/>
      <c r="AB536" s="256"/>
      <c r="AC536" s="256"/>
      <c r="AD536" s="256"/>
      <c r="AE536" s="256"/>
      <c r="AF536" s="256"/>
      <c r="AG536" s="256"/>
      <c r="AH536" s="258"/>
      <c r="AI536" s="259"/>
      <c r="AJ536" s="258"/>
      <c r="AK536" s="260"/>
      <c r="AL536" s="261"/>
      <c r="AM536" s="261"/>
      <c r="AN536" s="261"/>
      <c r="AO536" s="264"/>
    </row>
    <row r="537" spans="21:41" ht="14.25">
      <c r="U537" s="256"/>
      <c r="V537" s="257"/>
      <c r="W537" s="256"/>
      <c r="X537" s="257"/>
      <c r="Y537" s="257"/>
      <c r="Z537" s="257"/>
      <c r="AA537" s="256"/>
      <c r="AB537" s="256"/>
      <c r="AC537" s="256"/>
      <c r="AD537" s="256"/>
      <c r="AE537" s="256"/>
      <c r="AF537" s="256"/>
      <c r="AG537" s="256"/>
      <c r="AH537" s="258"/>
      <c r="AI537" s="259"/>
      <c r="AJ537" s="258"/>
      <c r="AK537" s="260"/>
      <c r="AL537" s="261"/>
      <c r="AM537" s="261"/>
      <c r="AN537" s="261"/>
      <c r="AO537" s="264"/>
    </row>
    <row r="538" spans="21:41" ht="14.25">
      <c r="U538" s="256"/>
      <c r="V538" s="257"/>
      <c r="W538" s="256"/>
      <c r="X538" s="257"/>
      <c r="Y538" s="257"/>
      <c r="Z538" s="257"/>
      <c r="AA538" s="256"/>
      <c r="AB538" s="256"/>
      <c r="AC538" s="256"/>
      <c r="AD538" s="256"/>
      <c r="AE538" s="256"/>
      <c r="AF538" s="256"/>
      <c r="AG538" s="256"/>
      <c r="AH538" s="258"/>
      <c r="AI538" s="259"/>
      <c r="AJ538" s="258"/>
      <c r="AK538" s="260"/>
      <c r="AL538" s="261"/>
      <c r="AM538" s="261"/>
      <c r="AN538" s="261"/>
      <c r="AO538" s="264"/>
    </row>
    <row r="539" spans="21:41" ht="14.25">
      <c r="U539" s="256"/>
      <c r="V539" s="257"/>
      <c r="W539" s="256"/>
      <c r="X539" s="257"/>
      <c r="Y539" s="257"/>
      <c r="Z539" s="257"/>
      <c r="AA539" s="256"/>
      <c r="AB539" s="256"/>
      <c r="AC539" s="256"/>
      <c r="AD539" s="256"/>
      <c r="AE539" s="256"/>
      <c r="AF539" s="256"/>
      <c r="AG539" s="256"/>
      <c r="AH539" s="258"/>
      <c r="AI539" s="259"/>
      <c r="AJ539" s="258"/>
      <c r="AK539" s="260"/>
      <c r="AL539" s="261"/>
      <c r="AM539" s="261"/>
      <c r="AN539" s="261"/>
      <c r="AO539" s="264"/>
    </row>
    <row r="540" spans="21:41" ht="14.25">
      <c r="U540" s="256"/>
      <c r="V540" s="257"/>
      <c r="W540" s="256"/>
      <c r="X540" s="257"/>
      <c r="Y540" s="257"/>
      <c r="Z540" s="257"/>
      <c r="AA540" s="256"/>
      <c r="AB540" s="256"/>
      <c r="AC540" s="256"/>
      <c r="AD540" s="256"/>
      <c r="AE540" s="256"/>
      <c r="AF540" s="256"/>
      <c r="AG540" s="256"/>
      <c r="AH540" s="258"/>
      <c r="AI540" s="259"/>
      <c r="AJ540" s="258"/>
      <c r="AK540" s="260"/>
      <c r="AL540" s="261"/>
      <c r="AM540" s="261"/>
      <c r="AN540" s="261"/>
      <c r="AO540" s="264"/>
    </row>
    <row r="541" spans="21:41" ht="14.25">
      <c r="U541" s="256"/>
      <c r="V541" s="257"/>
      <c r="W541" s="256"/>
      <c r="X541" s="257"/>
      <c r="Y541" s="257"/>
      <c r="Z541" s="257"/>
      <c r="AA541" s="256"/>
      <c r="AB541" s="256"/>
      <c r="AC541" s="256"/>
      <c r="AD541" s="256"/>
      <c r="AE541" s="256"/>
      <c r="AF541" s="256"/>
      <c r="AG541" s="256"/>
      <c r="AH541" s="258"/>
      <c r="AI541" s="259"/>
      <c r="AJ541" s="258"/>
      <c r="AK541" s="260"/>
      <c r="AL541" s="261"/>
      <c r="AM541" s="261"/>
      <c r="AN541" s="261"/>
      <c r="AO541" s="264"/>
    </row>
    <row r="542" spans="21:41" ht="14.25">
      <c r="U542" s="256"/>
      <c r="V542" s="257"/>
      <c r="W542" s="256"/>
      <c r="X542" s="257"/>
      <c r="Y542" s="257"/>
      <c r="Z542" s="257"/>
      <c r="AA542" s="256"/>
      <c r="AB542" s="256"/>
      <c r="AC542" s="256"/>
      <c r="AD542" s="256"/>
      <c r="AE542" s="256"/>
      <c r="AF542" s="256"/>
      <c r="AG542" s="256"/>
      <c r="AH542" s="258"/>
      <c r="AI542" s="259"/>
      <c r="AJ542" s="258"/>
      <c r="AK542" s="260"/>
      <c r="AL542" s="261"/>
      <c r="AM542" s="261"/>
      <c r="AN542" s="261"/>
      <c r="AO542" s="264"/>
    </row>
    <row r="543" spans="21:41" ht="14.25">
      <c r="U543" s="256"/>
      <c r="V543" s="257"/>
      <c r="W543" s="256"/>
      <c r="X543" s="257"/>
      <c r="Y543" s="257"/>
      <c r="Z543" s="257"/>
      <c r="AA543" s="256"/>
      <c r="AB543" s="256"/>
      <c r="AC543" s="256"/>
      <c r="AD543" s="256"/>
      <c r="AE543" s="256"/>
      <c r="AF543" s="256"/>
      <c r="AG543" s="256"/>
      <c r="AH543" s="258"/>
      <c r="AI543" s="259"/>
      <c r="AJ543" s="258"/>
      <c r="AK543" s="260"/>
      <c r="AL543" s="261"/>
      <c r="AM543" s="261"/>
      <c r="AN543" s="261"/>
      <c r="AO543" s="264"/>
    </row>
    <row r="544" spans="21:41" ht="14.25">
      <c r="U544" s="256"/>
      <c r="V544" s="257"/>
      <c r="W544" s="256"/>
      <c r="X544" s="257"/>
      <c r="Y544" s="257"/>
      <c r="Z544" s="257"/>
      <c r="AA544" s="256"/>
      <c r="AB544" s="256"/>
      <c r="AC544" s="256"/>
      <c r="AD544" s="256"/>
      <c r="AE544" s="256"/>
      <c r="AF544" s="256"/>
      <c r="AG544" s="256"/>
      <c r="AH544" s="258"/>
      <c r="AI544" s="259"/>
      <c r="AJ544" s="258"/>
      <c r="AK544" s="260"/>
      <c r="AL544" s="261"/>
      <c r="AM544" s="261"/>
      <c r="AN544" s="261"/>
      <c r="AO544" s="264"/>
    </row>
    <row r="545" spans="21:41" ht="14.25">
      <c r="U545" s="256"/>
      <c r="V545" s="257"/>
      <c r="W545" s="256"/>
      <c r="X545" s="257"/>
      <c r="Y545" s="257"/>
      <c r="Z545" s="257"/>
      <c r="AA545" s="256"/>
      <c r="AB545" s="256"/>
      <c r="AC545" s="256"/>
      <c r="AD545" s="256"/>
      <c r="AE545" s="256"/>
      <c r="AF545" s="256"/>
      <c r="AG545" s="256"/>
      <c r="AH545" s="258"/>
      <c r="AI545" s="259"/>
      <c r="AJ545" s="258"/>
      <c r="AK545" s="260"/>
      <c r="AL545" s="261"/>
      <c r="AM545" s="261"/>
      <c r="AN545" s="261"/>
      <c r="AO545" s="264"/>
    </row>
    <row r="546" spans="21:41" ht="14.25">
      <c r="U546" s="256"/>
      <c r="V546" s="257"/>
      <c r="W546" s="256"/>
      <c r="X546" s="257"/>
      <c r="Y546" s="257"/>
      <c r="Z546" s="257"/>
      <c r="AA546" s="256"/>
      <c r="AB546" s="256"/>
      <c r="AC546" s="256"/>
      <c r="AD546" s="256"/>
      <c r="AE546" s="256"/>
      <c r="AF546" s="256"/>
      <c r="AG546" s="256"/>
      <c r="AH546" s="258"/>
      <c r="AI546" s="259"/>
      <c r="AJ546" s="258"/>
      <c r="AK546" s="260"/>
      <c r="AL546" s="261"/>
      <c r="AM546" s="261"/>
      <c r="AN546" s="261"/>
      <c r="AO546" s="264"/>
    </row>
    <row r="547" spans="21:41" ht="14.25">
      <c r="U547" s="256"/>
      <c r="V547" s="257"/>
      <c r="W547" s="256"/>
      <c r="X547" s="257"/>
      <c r="Y547" s="257"/>
      <c r="Z547" s="257"/>
      <c r="AA547" s="256"/>
      <c r="AB547" s="256"/>
      <c r="AC547" s="256"/>
      <c r="AD547" s="256"/>
      <c r="AE547" s="256"/>
      <c r="AF547" s="256"/>
      <c r="AG547" s="256"/>
      <c r="AH547" s="258"/>
      <c r="AI547" s="259"/>
      <c r="AJ547" s="258"/>
      <c r="AK547" s="260"/>
      <c r="AL547" s="261"/>
      <c r="AM547" s="261"/>
      <c r="AN547" s="261"/>
      <c r="AO547" s="264"/>
    </row>
    <row r="548" spans="21:41" ht="14.25">
      <c r="U548" s="256"/>
      <c r="V548" s="257"/>
      <c r="W548" s="256"/>
      <c r="X548" s="257"/>
      <c r="Y548" s="257"/>
      <c r="Z548" s="257"/>
      <c r="AA548" s="256"/>
      <c r="AB548" s="256"/>
      <c r="AC548" s="256"/>
      <c r="AD548" s="256"/>
      <c r="AE548" s="256"/>
      <c r="AF548" s="256"/>
      <c r="AG548" s="256"/>
      <c r="AH548" s="258"/>
      <c r="AI548" s="259"/>
      <c r="AJ548" s="258"/>
      <c r="AK548" s="260"/>
      <c r="AL548" s="261"/>
      <c r="AM548" s="261"/>
      <c r="AN548" s="261"/>
      <c r="AO548" s="264"/>
    </row>
    <row r="549" spans="21:41" ht="14.25">
      <c r="U549" s="256"/>
      <c r="V549" s="257"/>
      <c r="W549" s="256"/>
      <c r="X549" s="257"/>
      <c r="Y549" s="257"/>
      <c r="Z549" s="257"/>
      <c r="AA549" s="256"/>
      <c r="AB549" s="256"/>
      <c r="AC549" s="256"/>
      <c r="AD549" s="256"/>
      <c r="AE549" s="256"/>
      <c r="AF549" s="256"/>
      <c r="AG549" s="256"/>
      <c r="AH549" s="258"/>
      <c r="AI549" s="259"/>
      <c r="AJ549" s="258"/>
      <c r="AK549" s="260"/>
      <c r="AL549" s="261"/>
      <c r="AM549" s="261"/>
      <c r="AN549" s="261"/>
      <c r="AO549" s="264"/>
    </row>
    <row r="550" spans="21:41" ht="14.25">
      <c r="U550" s="256"/>
      <c r="V550" s="257"/>
      <c r="W550" s="256"/>
      <c r="X550" s="257"/>
      <c r="Y550" s="257"/>
      <c r="Z550" s="257"/>
      <c r="AA550" s="256"/>
      <c r="AB550" s="256"/>
      <c r="AC550" s="256"/>
      <c r="AD550" s="256"/>
      <c r="AE550" s="256"/>
      <c r="AF550" s="256"/>
      <c r="AG550" s="256"/>
      <c r="AH550" s="258"/>
      <c r="AI550" s="259"/>
      <c r="AJ550" s="258"/>
      <c r="AK550" s="260"/>
      <c r="AL550" s="261"/>
      <c r="AM550" s="261"/>
      <c r="AN550" s="261"/>
      <c r="AO550" s="264"/>
    </row>
    <row r="551" spans="21:41" ht="14.25">
      <c r="U551" s="256"/>
      <c r="V551" s="257"/>
      <c r="W551" s="256"/>
      <c r="X551" s="257"/>
      <c r="Y551" s="257"/>
      <c r="Z551" s="257"/>
      <c r="AA551" s="256"/>
      <c r="AB551" s="256"/>
      <c r="AC551" s="256"/>
      <c r="AD551" s="256"/>
      <c r="AE551" s="256"/>
      <c r="AF551" s="256"/>
      <c r="AG551" s="256"/>
      <c r="AH551" s="258"/>
      <c r="AI551" s="259"/>
      <c r="AJ551" s="258"/>
      <c r="AK551" s="260"/>
      <c r="AL551" s="261"/>
      <c r="AM551" s="261"/>
      <c r="AN551" s="261"/>
      <c r="AO551" s="264"/>
    </row>
    <row r="552" spans="21:41" ht="14.25">
      <c r="U552" s="256"/>
      <c r="V552" s="257"/>
      <c r="W552" s="256"/>
      <c r="X552" s="257"/>
      <c r="Y552" s="257"/>
      <c r="Z552" s="257"/>
      <c r="AA552" s="256"/>
      <c r="AB552" s="256"/>
      <c r="AC552" s="256"/>
      <c r="AD552" s="256"/>
      <c r="AE552" s="256"/>
      <c r="AF552" s="256"/>
      <c r="AG552" s="256"/>
      <c r="AH552" s="258"/>
      <c r="AI552" s="259"/>
      <c r="AJ552" s="258"/>
      <c r="AK552" s="260"/>
      <c r="AL552" s="261"/>
      <c r="AM552" s="261"/>
      <c r="AN552" s="261"/>
      <c r="AO552" s="264"/>
    </row>
    <row r="553" spans="21:41" ht="14.25">
      <c r="U553" s="256"/>
      <c r="V553" s="257"/>
      <c r="W553" s="256"/>
      <c r="X553" s="257"/>
      <c r="Y553" s="257"/>
      <c r="Z553" s="257"/>
      <c r="AA553" s="256"/>
      <c r="AB553" s="256"/>
      <c r="AC553" s="256"/>
      <c r="AD553" s="256"/>
      <c r="AE553" s="256"/>
      <c r="AF553" s="256"/>
      <c r="AG553" s="256"/>
      <c r="AH553" s="258"/>
      <c r="AI553" s="259"/>
      <c r="AJ553" s="258"/>
      <c r="AK553" s="260"/>
      <c r="AL553" s="261"/>
      <c r="AM553" s="261"/>
      <c r="AN553" s="261"/>
      <c r="AO553" s="264"/>
    </row>
    <row r="554" spans="21:41" ht="14.25">
      <c r="U554" s="256"/>
      <c r="V554" s="257"/>
      <c r="W554" s="256"/>
      <c r="X554" s="257"/>
      <c r="Y554" s="257"/>
      <c r="Z554" s="257"/>
      <c r="AA554" s="256"/>
      <c r="AB554" s="256"/>
      <c r="AC554" s="256"/>
      <c r="AD554" s="256"/>
      <c r="AE554" s="256"/>
      <c r="AF554" s="256"/>
      <c r="AG554" s="256"/>
      <c r="AH554" s="258"/>
      <c r="AI554" s="259"/>
      <c r="AJ554" s="258"/>
      <c r="AK554" s="260"/>
      <c r="AL554" s="261"/>
      <c r="AM554" s="261"/>
      <c r="AN554" s="261"/>
      <c r="AO554" s="264"/>
    </row>
    <row r="555" spans="21:41" ht="14.25">
      <c r="U555" s="256"/>
      <c r="V555" s="257"/>
      <c r="W555" s="256"/>
      <c r="X555" s="257"/>
      <c r="Y555" s="257"/>
      <c r="Z555" s="257"/>
      <c r="AA555" s="256"/>
      <c r="AB555" s="256"/>
      <c r="AC555" s="256"/>
      <c r="AD555" s="256"/>
      <c r="AE555" s="256"/>
      <c r="AF555" s="256"/>
      <c r="AG555" s="256"/>
      <c r="AH555" s="258"/>
      <c r="AI555" s="259"/>
      <c r="AJ555" s="258"/>
      <c r="AK555" s="260"/>
      <c r="AL555" s="261"/>
      <c r="AM555" s="261"/>
      <c r="AN555" s="261"/>
      <c r="AO555" s="264"/>
    </row>
    <row r="556" spans="21:41" ht="14.25">
      <c r="U556" s="256"/>
      <c r="V556" s="257"/>
      <c r="W556" s="256"/>
      <c r="X556" s="257"/>
      <c r="Y556" s="257"/>
      <c r="Z556" s="257"/>
      <c r="AA556" s="256"/>
      <c r="AB556" s="256"/>
      <c r="AC556" s="256"/>
      <c r="AD556" s="256"/>
      <c r="AE556" s="256"/>
      <c r="AF556" s="256"/>
      <c r="AG556" s="256"/>
      <c r="AH556" s="258"/>
      <c r="AI556" s="259"/>
      <c r="AJ556" s="258"/>
      <c r="AK556" s="260"/>
      <c r="AL556" s="261"/>
      <c r="AM556" s="261"/>
      <c r="AN556" s="261"/>
      <c r="AO556" s="264"/>
    </row>
    <row r="557" spans="21:41" ht="14.25">
      <c r="U557" s="256"/>
      <c r="V557" s="257"/>
      <c r="W557" s="256"/>
      <c r="X557" s="257"/>
      <c r="Y557" s="257"/>
      <c r="Z557" s="257"/>
      <c r="AA557" s="256"/>
      <c r="AB557" s="256"/>
      <c r="AC557" s="256"/>
      <c r="AD557" s="256"/>
      <c r="AE557" s="256"/>
      <c r="AF557" s="256"/>
      <c r="AG557" s="256"/>
      <c r="AH557" s="258"/>
      <c r="AI557" s="259"/>
      <c r="AJ557" s="258"/>
      <c r="AK557" s="260"/>
      <c r="AL557" s="261"/>
      <c r="AM557" s="261"/>
      <c r="AN557" s="261"/>
      <c r="AO557" s="264"/>
    </row>
    <row r="558" spans="21:41" ht="14.25">
      <c r="U558" s="256"/>
      <c r="V558" s="257"/>
      <c r="W558" s="256"/>
      <c r="X558" s="257"/>
      <c r="Y558" s="257"/>
      <c r="Z558" s="257"/>
      <c r="AA558" s="256"/>
      <c r="AB558" s="256"/>
      <c r="AC558" s="256"/>
      <c r="AD558" s="256"/>
      <c r="AE558" s="256"/>
      <c r="AF558" s="256"/>
      <c r="AG558" s="256"/>
      <c r="AH558" s="258"/>
      <c r="AI558" s="259"/>
      <c r="AJ558" s="258"/>
      <c r="AK558" s="260"/>
      <c r="AL558" s="261"/>
      <c r="AM558" s="261"/>
      <c r="AN558" s="261"/>
      <c r="AO558" s="264"/>
    </row>
    <row r="559" spans="21:41" ht="14.25">
      <c r="U559" s="256"/>
      <c r="V559" s="257"/>
      <c r="W559" s="256"/>
      <c r="X559" s="257"/>
      <c r="Y559" s="257"/>
      <c r="Z559" s="257"/>
      <c r="AA559" s="256"/>
      <c r="AB559" s="256"/>
      <c r="AC559" s="256"/>
      <c r="AD559" s="256"/>
      <c r="AE559" s="256"/>
      <c r="AF559" s="256"/>
      <c r="AG559" s="256"/>
      <c r="AH559" s="258"/>
      <c r="AI559" s="259"/>
      <c r="AJ559" s="258"/>
      <c r="AK559" s="260"/>
      <c r="AL559" s="261"/>
      <c r="AM559" s="261"/>
      <c r="AN559" s="261"/>
      <c r="AO559" s="264"/>
    </row>
    <row r="560" spans="21:41" ht="14.25">
      <c r="U560" s="256"/>
      <c r="V560" s="257"/>
      <c r="W560" s="256"/>
      <c r="X560" s="257"/>
      <c r="Y560" s="257"/>
      <c r="Z560" s="257"/>
      <c r="AA560" s="256"/>
      <c r="AB560" s="256"/>
      <c r="AC560" s="256"/>
      <c r="AD560" s="256"/>
      <c r="AE560" s="256"/>
      <c r="AF560" s="256"/>
      <c r="AG560" s="256"/>
      <c r="AH560" s="258"/>
      <c r="AI560" s="259"/>
      <c r="AJ560" s="258"/>
      <c r="AK560" s="260"/>
      <c r="AL560" s="261"/>
      <c r="AM560" s="261"/>
      <c r="AN560" s="261"/>
      <c r="AO560" s="264"/>
    </row>
    <row r="561" spans="21:41" ht="14.25">
      <c r="U561" s="256"/>
      <c r="V561" s="257"/>
      <c r="W561" s="256"/>
      <c r="X561" s="257"/>
      <c r="Y561" s="257"/>
      <c r="Z561" s="257"/>
      <c r="AA561" s="256"/>
      <c r="AB561" s="256"/>
      <c r="AC561" s="256"/>
      <c r="AD561" s="256"/>
      <c r="AE561" s="256"/>
      <c r="AF561" s="256"/>
      <c r="AG561" s="256"/>
      <c r="AH561" s="258"/>
      <c r="AI561" s="259"/>
      <c r="AJ561" s="258"/>
      <c r="AK561" s="260"/>
      <c r="AL561" s="261"/>
      <c r="AM561" s="261"/>
      <c r="AN561" s="261"/>
      <c r="AO561" s="264"/>
    </row>
    <row r="562" spans="21:41" ht="14.25">
      <c r="U562" s="256"/>
      <c r="V562" s="257"/>
      <c r="W562" s="256"/>
      <c r="X562" s="257"/>
      <c r="Y562" s="257"/>
      <c r="Z562" s="257"/>
      <c r="AA562" s="256"/>
      <c r="AB562" s="256"/>
      <c r="AC562" s="256"/>
      <c r="AD562" s="256"/>
      <c r="AE562" s="256"/>
      <c r="AF562" s="256"/>
      <c r="AG562" s="256"/>
      <c r="AH562" s="258"/>
      <c r="AI562" s="259"/>
      <c r="AJ562" s="258"/>
      <c r="AK562" s="260"/>
      <c r="AL562" s="261"/>
      <c r="AM562" s="261"/>
      <c r="AN562" s="261"/>
      <c r="AO562" s="264"/>
    </row>
    <row r="563" spans="21:41" ht="14.25">
      <c r="U563" s="256"/>
      <c r="V563" s="257"/>
      <c r="W563" s="256"/>
      <c r="X563" s="257"/>
      <c r="Y563" s="257"/>
      <c r="Z563" s="257"/>
      <c r="AA563" s="256"/>
      <c r="AB563" s="256"/>
      <c r="AC563" s="256"/>
      <c r="AD563" s="256"/>
      <c r="AE563" s="256"/>
      <c r="AF563" s="256"/>
      <c r="AG563" s="256"/>
      <c r="AH563" s="258"/>
      <c r="AI563" s="259"/>
      <c r="AJ563" s="258"/>
      <c r="AK563" s="260"/>
      <c r="AL563" s="261"/>
      <c r="AM563" s="261"/>
      <c r="AN563" s="261"/>
      <c r="AO563" s="264"/>
    </row>
    <row r="564" spans="21:41" ht="14.25">
      <c r="U564" s="256"/>
      <c r="V564" s="257"/>
      <c r="W564" s="256"/>
      <c r="X564" s="257"/>
      <c r="Y564" s="257"/>
      <c r="Z564" s="257"/>
      <c r="AA564" s="256"/>
      <c r="AB564" s="256"/>
      <c r="AC564" s="256"/>
      <c r="AD564" s="256"/>
      <c r="AE564" s="256"/>
      <c r="AF564" s="256"/>
      <c r="AG564" s="256"/>
      <c r="AH564" s="258"/>
      <c r="AI564" s="259"/>
      <c r="AJ564" s="258"/>
      <c r="AK564" s="260"/>
      <c r="AL564" s="261"/>
      <c r="AM564" s="261"/>
      <c r="AN564" s="261"/>
      <c r="AO564" s="264"/>
    </row>
    <row r="565" spans="21:41" ht="14.25">
      <c r="U565" s="256"/>
      <c r="V565" s="257"/>
      <c r="W565" s="256"/>
      <c r="X565" s="257"/>
      <c r="Y565" s="257"/>
      <c r="Z565" s="257"/>
      <c r="AA565" s="256"/>
      <c r="AB565" s="256"/>
      <c r="AC565" s="256"/>
      <c r="AD565" s="256"/>
      <c r="AE565" s="256"/>
      <c r="AF565" s="256"/>
      <c r="AG565" s="256"/>
      <c r="AH565" s="258"/>
      <c r="AI565" s="259"/>
      <c r="AJ565" s="258"/>
      <c r="AK565" s="260"/>
      <c r="AL565" s="261"/>
      <c r="AM565" s="261"/>
      <c r="AN565" s="261"/>
      <c r="AO565" s="264"/>
    </row>
    <row r="566" spans="21:41" ht="14.25">
      <c r="U566" s="256"/>
      <c r="V566" s="257"/>
      <c r="W566" s="256"/>
      <c r="X566" s="257"/>
      <c r="Y566" s="257"/>
      <c r="Z566" s="257"/>
      <c r="AA566" s="256"/>
      <c r="AB566" s="256"/>
      <c r="AC566" s="256"/>
      <c r="AD566" s="256"/>
      <c r="AE566" s="256"/>
      <c r="AF566" s="256"/>
      <c r="AG566" s="256"/>
      <c r="AH566" s="258"/>
      <c r="AI566" s="259"/>
      <c r="AJ566" s="258"/>
      <c r="AK566" s="260"/>
      <c r="AL566" s="261"/>
      <c r="AM566" s="261"/>
      <c r="AN566" s="261"/>
      <c r="AO566" s="264"/>
    </row>
    <row r="567" spans="21:41" ht="14.25">
      <c r="U567" s="256"/>
      <c r="V567" s="257"/>
      <c r="W567" s="256"/>
      <c r="X567" s="257"/>
      <c r="Y567" s="257"/>
      <c r="Z567" s="257"/>
      <c r="AA567" s="256"/>
      <c r="AB567" s="256"/>
      <c r="AC567" s="256"/>
      <c r="AD567" s="256"/>
      <c r="AE567" s="256"/>
      <c r="AF567" s="256"/>
      <c r="AG567" s="256"/>
      <c r="AH567" s="258"/>
      <c r="AI567" s="259"/>
      <c r="AJ567" s="258"/>
      <c r="AK567" s="260"/>
      <c r="AL567" s="261"/>
      <c r="AM567" s="261"/>
      <c r="AN567" s="261"/>
      <c r="AO567" s="264"/>
    </row>
    <row r="568" spans="21:41" ht="14.25">
      <c r="U568" s="256"/>
      <c r="V568" s="257"/>
      <c r="W568" s="256"/>
      <c r="X568" s="257"/>
      <c r="Y568" s="257"/>
      <c r="Z568" s="257"/>
      <c r="AA568" s="256"/>
      <c r="AB568" s="256"/>
      <c r="AC568" s="256"/>
      <c r="AD568" s="256"/>
      <c r="AE568" s="256"/>
      <c r="AF568" s="256"/>
      <c r="AG568" s="256"/>
      <c r="AH568" s="258"/>
      <c r="AI568" s="259"/>
      <c r="AJ568" s="258"/>
      <c r="AK568" s="260"/>
      <c r="AL568" s="261"/>
      <c r="AM568" s="261"/>
      <c r="AN568" s="261"/>
      <c r="AO568" s="264"/>
    </row>
    <row r="569" spans="21:41" ht="14.25">
      <c r="U569" s="256"/>
      <c r="V569" s="257"/>
      <c r="W569" s="256"/>
      <c r="X569" s="257"/>
      <c r="Y569" s="257"/>
      <c r="Z569" s="257"/>
      <c r="AA569" s="256"/>
      <c r="AB569" s="256"/>
      <c r="AC569" s="256"/>
      <c r="AD569" s="256"/>
      <c r="AE569" s="256"/>
      <c r="AF569" s="256"/>
      <c r="AG569" s="256"/>
      <c r="AH569" s="258"/>
      <c r="AI569" s="259"/>
      <c r="AJ569" s="258"/>
      <c r="AK569" s="260"/>
      <c r="AL569" s="261"/>
      <c r="AM569" s="261"/>
      <c r="AN569" s="261"/>
      <c r="AO569" s="264"/>
    </row>
    <row r="570" spans="21:41" ht="14.25">
      <c r="U570" s="256"/>
      <c r="V570" s="257"/>
      <c r="W570" s="256"/>
      <c r="X570" s="257"/>
      <c r="Y570" s="257"/>
      <c r="Z570" s="257"/>
      <c r="AA570" s="256"/>
      <c r="AB570" s="256"/>
      <c r="AC570" s="256"/>
      <c r="AD570" s="256"/>
      <c r="AE570" s="256"/>
      <c r="AF570" s="256"/>
      <c r="AG570" s="256"/>
      <c r="AH570" s="258"/>
      <c r="AI570" s="259"/>
      <c r="AJ570" s="258"/>
      <c r="AK570" s="260"/>
      <c r="AL570" s="261"/>
      <c r="AM570" s="261"/>
      <c r="AN570" s="261"/>
      <c r="AO570" s="264"/>
    </row>
    <row r="571" spans="21:41" ht="14.25">
      <c r="U571" s="256"/>
      <c r="V571" s="257"/>
      <c r="W571" s="256"/>
      <c r="X571" s="257"/>
      <c r="Y571" s="257"/>
      <c r="Z571" s="257"/>
      <c r="AA571" s="256"/>
      <c r="AB571" s="256"/>
      <c r="AC571" s="256"/>
      <c r="AD571" s="256"/>
      <c r="AE571" s="256"/>
      <c r="AF571" s="256"/>
      <c r="AG571" s="256"/>
      <c r="AH571" s="258"/>
      <c r="AI571" s="259"/>
      <c r="AJ571" s="258"/>
      <c r="AK571" s="260"/>
      <c r="AL571" s="261"/>
      <c r="AM571" s="261"/>
      <c r="AN571" s="261"/>
      <c r="AO571" s="264"/>
    </row>
    <row r="572" spans="21:41" ht="14.25">
      <c r="U572" s="256"/>
      <c r="V572" s="257"/>
      <c r="W572" s="256"/>
      <c r="X572" s="257"/>
      <c r="Y572" s="257"/>
      <c r="Z572" s="257"/>
      <c r="AA572" s="256"/>
      <c r="AB572" s="256"/>
      <c r="AC572" s="256"/>
      <c r="AD572" s="256"/>
      <c r="AE572" s="256"/>
      <c r="AF572" s="256"/>
      <c r="AG572" s="256"/>
      <c r="AH572" s="258"/>
      <c r="AI572" s="259"/>
      <c r="AJ572" s="258"/>
      <c r="AK572" s="260"/>
      <c r="AL572" s="261"/>
      <c r="AM572" s="261"/>
      <c r="AN572" s="261"/>
      <c r="AO572" s="264"/>
    </row>
    <row r="573" spans="21:41" ht="14.25">
      <c r="U573" s="256"/>
      <c r="V573" s="257"/>
      <c r="W573" s="256"/>
      <c r="X573" s="257"/>
      <c r="Y573" s="257"/>
      <c r="Z573" s="257"/>
      <c r="AA573" s="256"/>
      <c r="AB573" s="256"/>
      <c r="AC573" s="256"/>
      <c r="AD573" s="256"/>
      <c r="AE573" s="256"/>
      <c r="AF573" s="256"/>
      <c r="AG573" s="256"/>
      <c r="AH573" s="258"/>
      <c r="AI573" s="259"/>
      <c r="AJ573" s="258"/>
      <c r="AK573" s="260"/>
      <c r="AL573" s="261"/>
      <c r="AM573" s="261"/>
      <c r="AN573" s="261"/>
      <c r="AO573" s="264"/>
    </row>
    <row r="574" spans="21:41" ht="14.25">
      <c r="U574" s="256"/>
      <c r="V574" s="257"/>
      <c r="W574" s="256"/>
      <c r="X574" s="257"/>
      <c r="Y574" s="257"/>
      <c r="Z574" s="257"/>
      <c r="AA574" s="256"/>
      <c r="AB574" s="256"/>
      <c r="AC574" s="256"/>
      <c r="AD574" s="256"/>
      <c r="AE574" s="256"/>
      <c r="AF574" s="256"/>
      <c r="AG574" s="256"/>
      <c r="AH574" s="258"/>
      <c r="AI574" s="259"/>
      <c r="AJ574" s="258"/>
      <c r="AK574" s="260"/>
      <c r="AL574" s="261"/>
      <c r="AM574" s="261"/>
      <c r="AN574" s="261"/>
      <c r="AO574" s="264"/>
    </row>
    <row r="575" spans="21:41" ht="14.25">
      <c r="U575" s="256"/>
      <c r="V575" s="257"/>
      <c r="W575" s="256"/>
      <c r="X575" s="257"/>
      <c r="Y575" s="257"/>
      <c r="Z575" s="257"/>
      <c r="AA575" s="256"/>
      <c r="AB575" s="256"/>
      <c r="AC575" s="256"/>
      <c r="AD575" s="256"/>
      <c r="AE575" s="256"/>
      <c r="AF575" s="256"/>
      <c r="AG575" s="256"/>
      <c r="AH575" s="258"/>
      <c r="AI575" s="259"/>
      <c r="AJ575" s="258"/>
      <c r="AK575" s="260"/>
      <c r="AL575" s="261"/>
      <c r="AM575" s="261"/>
      <c r="AN575" s="261"/>
      <c r="AO575" s="264"/>
    </row>
    <row r="576" spans="21:41" ht="14.25">
      <c r="U576" s="256"/>
      <c r="V576" s="257"/>
      <c r="W576" s="256"/>
      <c r="X576" s="257"/>
      <c r="Y576" s="257"/>
      <c r="Z576" s="257"/>
      <c r="AA576" s="256"/>
      <c r="AB576" s="256"/>
      <c r="AC576" s="256"/>
      <c r="AD576" s="256"/>
      <c r="AE576" s="256"/>
      <c r="AF576" s="256"/>
      <c r="AG576" s="256"/>
      <c r="AH576" s="258"/>
      <c r="AI576" s="259"/>
      <c r="AJ576" s="258"/>
      <c r="AK576" s="260"/>
      <c r="AL576" s="261"/>
      <c r="AM576" s="261"/>
      <c r="AN576" s="261"/>
      <c r="AO576" s="264"/>
    </row>
    <row r="577" spans="21:41" ht="14.25">
      <c r="U577" s="256"/>
      <c r="V577" s="257"/>
      <c r="W577" s="256"/>
      <c r="X577" s="257"/>
      <c r="Y577" s="257"/>
      <c r="Z577" s="257"/>
      <c r="AA577" s="256"/>
      <c r="AB577" s="256"/>
      <c r="AC577" s="256"/>
      <c r="AD577" s="256"/>
      <c r="AE577" s="256"/>
      <c r="AF577" s="256"/>
      <c r="AG577" s="256"/>
      <c r="AH577" s="258"/>
      <c r="AI577" s="259"/>
      <c r="AJ577" s="258"/>
      <c r="AK577" s="260"/>
      <c r="AL577" s="261"/>
      <c r="AM577" s="261"/>
      <c r="AN577" s="261"/>
      <c r="AO577" s="264"/>
    </row>
    <row r="578" spans="21:41" ht="14.25">
      <c r="U578" s="256"/>
      <c r="V578" s="257"/>
      <c r="W578" s="256"/>
      <c r="X578" s="257"/>
      <c r="Y578" s="257"/>
      <c r="Z578" s="257"/>
      <c r="AA578" s="256"/>
      <c r="AB578" s="256"/>
      <c r="AC578" s="256"/>
      <c r="AD578" s="256"/>
      <c r="AE578" s="256"/>
      <c r="AF578" s="256"/>
      <c r="AG578" s="256"/>
      <c r="AH578" s="258"/>
      <c r="AI578" s="259"/>
      <c r="AJ578" s="258"/>
      <c r="AK578" s="260"/>
      <c r="AL578" s="261"/>
      <c r="AM578" s="261"/>
      <c r="AN578" s="261"/>
      <c r="AO578" s="264"/>
    </row>
    <row r="579" spans="21:41" ht="14.25">
      <c r="U579" s="256"/>
      <c r="V579" s="257"/>
      <c r="W579" s="256"/>
      <c r="X579" s="257"/>
      <c r="Y579" s="257"/>
      <c r="Z579" s="257"/>
      <c r="AA579" s="256"/>
      <c r="AB579" s="256"/>
      <c r="AC579" s="256"/>
      <c r="AD579" s="256"/>
      <c r="AE579" s="256"/>
      <c r="AF579" s="256"/>
      <c r="AG579" s="256"/>
      <c r="AH579" s="258"/>
      <c r="AI579" s="259"/>
      <c r="AJ579" s="258"/>
      <c r="AK579" s="260"/>
      <c r="AL579" s="261"/>
      <c r="AM579" s="261"/>
      <c r="AN579" s="261"/>
      <c r="AO579" s="264"/>
    </row>
    <row r="580" spans="21:41" ht="14.25">
      <c r="U580" s="256"/>
      <c r="V580" s="257"/>
      <c r="W580" s="256"/>
      <c r="X580" s="257"/>
      <c r="Y580" s="257"/>
      <c r="Z580" s="257"/>
      <c r="AA580" s="256"/>
      <c r="AB580" s="256"/>
      <c r="AC580" s="256"/>
      <c r="AD580" s="256"/>
      <c r="AE580" s="256"/>
      <c r="AF580" s="256"/>
      <c r="AG580" s="256"/>
      <c r="AH580" s="258"/>
      <c r="AI580" s="259"/>
      <c r="AJ580" s="258"/>
      <c r="AK580" s="260"/>
      <c r="AL580" s="261"/>
      <c r="AM580" s="261"/>
      <c r="AN580" s="261"/>
      <c r="AO580" s="264"/>
    </row>
    <row r="581" spans="21:41" ht="14.25">
      <c r="U581" s="256"/>
      <c r="V581" s="257"/>
      <c r="W581" s="256"/>
      <c r="X581" s="257"/>
      <c r="Y581" s="257"/>
      <c r="Z581" s="257"/>
      <c r="AA581" s="256"/>
      <c r="AB581" s="256"/>
      <c r="AC581" s="256"/>
      <c r="AD581" s="256"/>
      <c r="AE581" s="256"/>
      <c r="AF581" s="256"/>
      <c r="AG581" s="256"/>
      <c r="AH581" s="258"/>
      <c r="AI581" s="259"/>
      <c r="AJ581" s="258"/>
      <c r="AK581" s="260"/>
      <c r="AL581" s="261"/>
      <c r="AM581" s="261"/>
      <c r="AN581" s="261"/>
      <c r="AO581" s="264"/>
    </row>
    <row r="582" spans="21:41" ht="14.25">
      <c r="U582" s="256"/>
      <c r="V582" s="257"/>
      <c r="W582" s="256"/>
      <c r="X582" s="257"/>
      <c r="Y582" s="257"/>
      <c r="Z582" s="257"/>
      <c r="AA582" s="256"/>
      <c r="AB582" s="256"/>
      <c r="AC582" s="256"/>
      <c r="AD582" s="256"/>
      <c r="AE582" s="256"/>
      <c r="AF582" s="256"/>
      <c r="AG582" s="256"/>
      <c r="AH582" s="258"/>
      <c r="AI582" s="259"/>
      <c r="AJ582" s="258"/>
      <c r="AK582" s="260"/>
      <c r="AL582" s="261"/>
      <c r="AM582" s="261"/>
      <c r="AN582" s="261"/>
      <c r="AO582" s="264"/>
    </row>
    <row r="583" spans="21:41" ht="14.25">
      <c r="U583" s="256"/>
      <c r="V583" s="257"/>
      <c r="W583" s="256"/>
      <c r="X583" s="257"/>
      <c r="Y583" s="257"/>
      <c r="Z583" s="257"/>
      <c r="AA583" s="256"/>
      <c r="AB583" s="256"/>
      <c r="AC583" s="256"/>
      <c r="AD583" s="256"/>
      <c r="AE583" s="256"/>
      <c r="AF583" s="256"/>
      <c r="AG583" s="256"/>
      <c r="AH583" s="258"/>
      <c r="AI583" s="259"/>
      <c r="AJ583" s="258"/>
      <c r="AK583" s="260"/>
      <c r="AL583" s="261"/>
      <c r="AM583" s="261"/>
      <c r="AN583" s="261"/>
      <c r="AO583" s="264"/>
    </row>
    <row r="584" spans="21:41" ht="14.25">
      <c r="U584" s="256"/>
      <c r="V584" s="257"/>
      <c r="W584" s="256"/>
      <c r="X584" s="257"/>
      <c r="Y584" s="257"/>
      <c r="Z584" s="257"/>
      <c r="AA584" s="256"/>
      <c r="AB584" s="256"/>
      <c r="AC584" s="256"/>
      <c r="AD584" s="256"/>
      <c r="AE584" s="256"/>
      <c r="AF584" s="256"/>
      <c r="AG584" s="256"/>
      <c r="AH584" s="258"/>
      <c r="AI584" s="259"/>
      <c r="AJ584" s="258"/>
      <c r="AK584" s="260"/>
      <c r="AL584" s="261"/>
      <c r="AM584" s="261"/>
      <c r="AN584" s="261"/>
      <c r="AO584" s="264"/>
    </row>
    <row r="585" spans="21:41" ht="14.25">
      <c r="U585" s="256"/>
      <c r="V585" s="257"/>
      <c r="W585" s="256"/>
      <c r="X585" s="257"/>
      <c r="Y585" s="257"/>
      <c r="Z585" s="257"/>
      <c r="AA585" s="256"/>
      <c r="AB585" s="256"/>
      <c r="AC585" s="256"/>
      <c r="AD585" s="256"/>
      <c r="AE585" s="256"/>
      <c r="AF585" s="256"/>
      <c r="AG585" s="256"/>
      <c r="AH585" s="258"/>
      <c r="AI585" s="259"/>
      <c r="AJ585" s="258"/>
      <c r="AK585" s="260"/>
      <c r="AL585" s="261"/>
      <c r="AM585" s="261"/>
      <c r="AN585" s="261"/>
      <c r="AO585" s="264"/>
    </row>
    <row r="586" spans="21:41" ht="14.25">
      <c r="U586" s="256"/>
      <c r="V586" s="257"/>
      <c r="W586" s="256"/>
      <c r="X586" s="257"/>
      <c r="Y586" s="257"/>
      <c r="Z586" s="257"/>
      <c r="AA586" s="256"/>
      <c r="AB586" s="256"/>
      <c r="AC586" s="256"/>
      <c r="AD586" s="256"/>
      <c r="AE586" s="256"/>
      <c r="AF586" s="256"/>
      <c r="AG586" s="256"/>
      <c r="AH586" s="258"/>
      <c r="AI586" s="259"/>
      <c r="AJ586" s="258"/>
      <c r="AK586" s="260"/>
      <c r="AL586" s="261"/>
      <c r="AM586" s="261"/>
      <c r="AN586" s="261"/>
      <c r="AO586" s="264"/>
    </row>
    <row r="587" spans="21:41" ht="14.25">
      <c r="U587" s="256"/>
      <c r="V587" s="257"/>
      <c r="W587" s="256"/>
      <c r="X587" s="257"/>
      <c r="Y587" s="257"/>
      <c r="Z587" s="257"/>
      <c r="AA587" s="256"/>
      <c r="AB587" s="256"/>
      <c r="AC587" s="256"/>
      <c r="AD587" s="256"/>
      <c r="AE587" s="256"/>
      <c r="AF587" s="256"/>
      <c r="AG587" s="256"/>
      <c r="AH587" s="258"/>
      <c r="AI587" s="259"/>
      <c r="AJ587" s="258"/>
      <c r="AK587" s="260"/>
      <c r="AL587" s="261"/>
      <c r="AM587" s="261"/>
      <c r="AN587" s="261"/>
      <c r="AO587" s="264"/>
    </row>
    <row r="588" spans="21:41" ht="14.25">
      <c r="U588" s="256"/>
      <c r="V588" s="257"/>
      <c r="W588" s="256"/>
      <c r="X588" s="257"/>
      <c r="Y588" s="257"/>
      <c r="Z588" s="257"/>
      <c r="AA588" s="256"/>
      <c r="AB588" s="256"/>
      <c r="AC588" s="256"/>
      <c r="AD588" s="256"/>
      <c r="AE588" s="256"/>
      <c r="AF588" s="256"/>
      <c r="AG588" s="256"/>
      <c r="AH588" s="258"/>
      <c r="AI588" s="259"/>
      <c r="AJ588" s="258"/>
      <c r="AK588" s="260"/>
      <c r="AL588" s="261"/>
      <c r="AM588" s="261"/>
      <c r="AN588" s="261"/>
      <c r="AO588" s="264"/>
    </row>
    <row r="589" spans="21:41" ht="14.25">
      <c r="U589" s="256"/>
      <c r="V589" s="257"/>
      <c r="W589" s="256"/>
      <c r="X589" s="257"/>
      <c r="Y589" s="257"/>
      <c r="Z589" s="257"/>
      <c r="AA589" s="256"/>
      <c r="AB589" s="256"/>
      <c r="AC589" s="256"/>
      <c r="AD589" s="256"/>
      <c r="AE589" s="256"/>
      <c r="AF589" s="256"/>
      <c r="AG589" s="256"/>
      <c r="AH589" s="258"/>
      <c r="AI589" s="259"/>
      <c r="AJ589" s="258"/>
      <c r="AK589" s="260"/>
      <c r="AL589" s="261"/>
      <c r="AM589" s="261"/>
      <c r="AN589" s="261"/>
      <c r="AO589" s="264"/>
    </row>
    <row r="590" spans="21:41" ht="14.25">
      <c r="U590" s="256"/>
      <c r="V590" s="257"/>
      <c r="W590" s="256"/>
      <c r="X590" s="257"/>
      <c r="Y590" s="257"/>
      <c r="Z590" s="257"/>
      <c r="AA590" s="256"/>
      <c r="AB590" s="256"/>
      <c r="AC590" s="256"/>
      <c r="AD590" s="256"/>
      <c r="AE590" s="256"/>
      <c r="AF590" s="256"/>
      <c r="AG590" s="256"/>
      <c r="AH590" s="258"/>
      <c r="AI590" s="259"/>
      <c r="AJ590" s="258"/>
      <c r="AK590" s="260"/>
      <c r="AL590" s="261"/>
      <c r="AM590" s="261"/>
      <c r="AN590" s="261"/>
      <c r="AO590" s="264"/>
    </row>
    <row r="591" spans="21:41" ht="14.25">
      <c r="U591" s="256"/>
      <c r="V591" s="257"/>
      <c r="W591" s="256"/>
      <c r="X591" s="257"/>
      <c r="Y591" s="257"/>
      <c r="Z591" s="257"/>
      <c r="AA591" s="256"/>
      <c r="AB591" s="256"/>
      <c r="AC591" s="256"/>
      <c r="AD591" s="256"/>
      <c r="AE591" s="256"/>
      <c r="AF591" s="256"/>
      <c r="AG591" s="256"/>
      <c r="AH591" s="258"/>
      <c r="AI591" s="259"/>
      <c r="AJ591" s="258"/>
      <c r="AK591" s="260"/>
      <c r="AL591" s="261"/>
      <c r="AM591" s="261"/>
      <c r="AN591" s="261"/>
      <c r="AO591" s="264"/>
    </row>
    <row r="592" spans="21:41" ht="14.25">
      <c r="U592" s="256"/>
      <c r="V592" s="257"/>
      <c r="W592" s="256"/>
      <c r="X592" s="257"/>
      <c r="Y592" s="257"/>
      <c r="Z592" s="257"/>
      <c r="AA592" s="256"/>
      <c r="AB592" s="256"/>
      <c r="AC592" s="256"/>
      <c r="AD592" s="256"/>
      <c r="AE592" s="256"/>
      <c r="AF592" s="256"/>
      <c r="AG592" s="256"/>
      <c r="AH592" s="258"/>
      <c r="AI592" s="259"/>
      <c r="AJ592" s="258"/>
      <c r="AK592" s="260"/>
      <c r="AL592" s="261"/>
      <c r="AM592" s="261"/>
      <c r="AN592" s="261"/>
      <c r="AO592" s="264"/>
    </row>
    <row r="593" spans="21:41" ht="14.25">
      <c r="U593" s="256"/>
      <c r="V593" s="257"/>
      <c r="W593" s="256"/>
      <c r="X593" s="257"/>
      <c r="Y593" s="257"/>
      <c r="Z593" s="257"/>
      <c r="AA593" s="256"/>
      <c r="AB593" s="256"/>
      <c r="AC593" s="256"/>
      <c r="AD593" s="256"/>
      <c r="AE593" s="256"/>
      <c r="AF593" s="256"/>
      <c r="AG593" s="256"/>
      <c r="AH593" s="258"/>
      <c r="AI593" s="259"/>
      <c r="AJ593" s="258"/>
      <c r="AK593" s="260"/>
      <c r="AL593" s="261"/>
      <c r="AM593" s="261"/>
      <c r="AN593" s="261"/>
      <c r="AO593" s="264"/>
    </row>
    <row r="594" spans="21:41" ht="14.25">
      <c r="U594" s="256"/>
      <c r="V594" s="257"/>
      <c r="W594" s="256"/>
      <c r="X594" s="257"/>
      <c r="Y594" s="257"/>
      <c r="Z594" s="257"/>
      <c r="AA594" s="256"/>
      <c r="AB594" s="256"/>
      <c r="AC594" s="256"/>
      <c r="AD594" s="256"/>
      <c r="AE594" s="256"/>
      <c r="AF594" s="256"/>
      <c r="AG594" s="256"/>
      <c r="AH594" s="258"/>
      <c r="AI594" s="259"/>
      <c r="AJ594" s="258"/>
      <c r="AK594" s="260"/>
      <c r="AL594" s="261"/>
      <c r="AM594" s="261"/>
      <c r="AN594" s="261"/>
      <c r="AO594" s="264"/>
    </row>
    <row r="595" spans="21:41" ht="14.25">
      <c r="U595" s="256"/>
      <c r="V595" s="257"/>
      <c r="W595" s="256"/>
      <c r="X595" s="257"/>
      <c r="Y595" s="257"/>
      <c r="Z595" s="257"/>
      <c r="AA595" s="256"/>
      <c r="AB595" s="256"/>
      <c r="AC595" s="256"/>
      <c r="AD595" s="256"/>
      <c r="AE595" s="256"/>
      <c r="AF595" s="256"/>
      <c r="AG595" s="256"/>
      <c r="AH595" s="258"/>
      <c r="AI595" s="259"/>
      <c r="AJ595" s="258"/>
      <c r="AK595" s="260"/>
      <c r="AL595" s="261"/>
      <c r="AM595" s="261"/>
      <c r="AN595" s="261"/>
      <c r="AO595" s="264"/>
    </row>
    <row r="596" spans="21:41" ht="14.25">
      <c r="U596" s="256"/>
      <c r="V596" s="257"/>
      <c r="W596" s="256"/>
      <c r="X596" s="257"/>
      <c r="Y596" s="257"/>
      <c r="Z596" s="257"/>
      <c r="AA596" s="256"/>
      <c r="AB596" s="256"/>
      <c r="AC596" s="256"/>
      <c r="AD596" s="256"/>
      <c r="AE596" s="256"/>
      <c r="AF596" s="256"/>
      <c r="AG596" s="256"/>
      <c r="AH596" s="258"/>
      <c r="AI596" s="259"/>
      <c r="AJ596" s="258"/>
      <c r="AK596" s="260"/>
      <c r="AL596" s="261"/>
      <c r="AM596" s="261"/>
      <c r="AN596" s="261"/>
      <c r="AO596" s="264"/>
    </row>
    <row r="597" spans="21:41" ht="14.25">
      <c r="U597" s="256"/>
      <c r="V597" s="257"/>
      <c r="W597" s="256"/>
      <c r="X597" s="257"/>
      <c r="Y597" s="257"/>
      <c r="Z597" s="257"/>
      <c r="AA597" s="256"/>
      <c r="AB597" s="256"/>
      <c r="AC597" s="256"/>
      <c r="AD597" s="256"/>
      <c r="AE597" s="256"/>
      <c r="AF597" s="256"/>
      <c r="AG597" s="256"/>
      <c r="AH597" s="258"/>
      <c r="AI597" s="259"/>
      <c r="AJ597" s="258"/>
      <c r="AK597" s="260"/>
      <c r="AL597" s="261"/>
      <c r="AM597" s="261"/>
      <c r="AN597" s="261"/>
      <c r="AO597" s="264"/>
    </row>
    <row r="598" spans="21:41" ht="14.25">
      <c r="U598" s="256"/>
      <c r="V598" s="257"/>
      <c r="W598" s="256"/>
      <c r="X598" s="257"/>
      <c r="Y598" s="257"/>
      <c r="Z598" s="257"/>
      <c r="AA598" s="256"/>
      <c r="AB598" s="256"/>
      <c r="AC598" s="256"/>
      <c r="AD598" s="256"/>
      <c r="AE598" s="256"/>
      <c r="AF598" s="256"/>
      <c r="AG598" s="256"/>
      <c r="AH598" s="258"/>
      <c r="AI598" s="259"/>
      <c r="AJ598" s="258"/>
      <c r="AK598" s="260"/>
      <c r="AL598" s="261"/>
      <c r="AM598" s="261"/>
      <c r="AN598" s="261"/>
      <c r="AO598" s="264"/>
    </row>
    <row r="599" spans="21:41" ht="14.25">
      <c r="U599" s="256"/>
      <c r="V599" s="257"/>
      <c r="W599" s="256"/>
      <c r="X599" s="257"/>
      <c r="Y599" s="257"/>
      <c r="Z599" s="257"/>
      <c r="AA599" s="256"/>
      <c r="AB599" s="256"/>
      <c r="AC599" s="256"/>
      <c r="AD599" s="256"/>
      <c r="AE599" s="256"/>
      <c r="AF599" s="256"/>
      <c r="AG599" s="256"/>
      <c r="AH599" s="258"/>
      <c r="AI599" s="259"/>
      <c r="AJ599" s="258"/>
      <c r="AK599" s="260"/>
      <c r="AL599" s="261"/>
      <c r="AM599" s="261"/>
      <c r="AN599" s="261"/>
      <c r="AO599" s="264"/>
    </row>
    <row r="600" spans="21:41" ht="14.25">
      <c r="U600" s="256"/>
      <c r="V600" s="257"/>
      <c r="W600" s="256"/>
      <c r="X600" s="257"/>
      <c r="Y600" s="257"/>
      <c r="Z600" s="257"/>
      <c r="AA600" s="256"/>
      <c r="AB600" s="256"/>
      <c r="AC600" s="256"/>
      <c r="AD600" s="256"/>
      <c r="AE600" s="256"/>
      <c r="AF600" s="256"/>
      <c r="AG600" s="256"/>
      <c r="AH600" s="258"/>
      <c r="AI600" s="259"/>
      <c r="AJ600" s="258"/>
      <c r="AK600" s="260"/>
      <c r="AL600" s="261"/>
      <c r="AM600" s="261"/>
      <c r="AN600" s="261"/>
      <c r="AO600" s="264"/>
    </row>
    <row r="601" spans="21:41" ht="14.25">
      <c r="U601" s="256"/>
      <c r="V601" s="257"/>
      <c r="W601" s="256"/>
      <c r="X601" s="257"/>
      <c r="Y601" s="257"/>
      <c r="Z601" s="257"/>
      <c r="AA601" s="256"/>
      <c r="AB601" s="256"/>
      <c r="AC601" s="256"/>
      <c r="AD601" s="256"/>
      <c r="AE601" s="256"/>
      <c r="AF601" s="256"/>
      <c r="AG601" s="256"/>
      <c r="AH601" s="258"/>
      <c r="AI601" s="259"/>
      <c r="AJ601" s="258"/>
      <c r="AK601" s="260"/>
      <c r="AL601" s="261"/>
      <c r="AM601" s="261"/>
      <c r="AN601" s="261"/>
      <c r="AO601" s="264"/>
    </row>
    <row r="602" spans="21:41" ht="14.25">
      <c r="U602" s="256"/>
      <c r="V602" s="257"/>
      <c r="W602" s="256"/>
      <c r="X602" s="257"/>
      <c r="Y602" s="257"/>
      <c r="Z602" s="257"/>
      <c r="AA602" s="256"/>
      <c r="AB602" s="256"/>
      <c r="AC602" s="256"/>
      <c r="AD602" s="256"/>
      <c r="AE602" s="256"/>
      <c r="AF602" s="256"/>
      <c r="AG602" s="256"/>
      <c r="AH602" s="258"/>
      <c r="AI602" s="259"/>
      <c r="AJ602" s="258"/>
      <c r="AK602" s="260"/>
      <c r="AL602" s="261"/>
      <c r="AM602" s="261"/>
      <c r="AN602" s="261"/>
      <c r="AO602" s="264"/>
    </row>
    <row r="603" spans="21:41" ht="14.25">
      <c r="U603" s="256"/>
      <c r="V603" s="257"/>
      <c r="W603" s="256"/>
      <c r="X603" s="257"/>
      <c r="Y603" s="257"/>
      <c r="Z603" s="257"/>
      <c r="AA603" s="256"/>
      <c r="AB603" s="256"/>
      <c r="AC603" s="256"/>
      <c r="AD603" s="256"/>
      <c r="AE603" s="256"/>
      <c r="AF603" s="256"/>
      <c r="AG603" s="256"/>
      <c r="AH603" s="258"/>
      <c r="AI603" s="259"/>
      <c r="AJ603" s="258"/>
      <c r="AK603" s="260"/>
      <c r="AL603" s="261"/>
      <c r="AM603" s="261"/>
      <c r="AN603" s="261"/>
      <c r="AO603" s="264"/>
    </row>
    <row r="604" spans="21:41" ht="14.25">
      <c r="U604" s="256"/>
      <c r="V604" s="257"/>
      <c r="W604" s="256"/>
      <c r="X604" s="257"/>
      <c r="Y604" s="257"/>
      <c r="Z604" s="257"/>
      <c r="AA604" s="256"/>
      <c r="AB604" s="256"/>
      <c r="AC604" s="256"/>
      <c r="AD604" s="256"/>
      <c r="AE604" s="256"/>
      <c r="AF604" s="256"/>
      <c r="AG604" s="256"/>
      <c r="AH604" s="258"/>
      <c r="AI604" s="259"/>
      <c r="AJ604" s="258"/>
      <c r="AK604" s="260"/>
      <c r="AL604" s="261"/>
      <c r="AM604" s="261"/>
      <c r="AN604" s="261"/>
      <c r="AO604" s="264"/>
    </row>
    <row r="605" spans="21:41" ht="14.25">
      <c r="U605" s="256"/>
      <c r="V605" s="257"/>
      <c r="W605" s="256"/>
      <c r="X605" s="257"/>
      <c r="Y605" s="257"/>
      <c r="Z605" s="257"/>
      <c r="AA605" s="256"/>
      <c r="AB605" s="256"/>
      <c r="AC605" s="256"/>
      <c r="AD605" s="256"/>
      <c r="AE605" s="256"/>
      <c r="AF605" s="256"/>
      <c r="AG605" s="256"/>
      <c r="AH605" s="258"/>
      <c r="AI605" s="259"/>
      <c r="AJ605" s="258"/>
      <c r="AK605" s="260"/>
      <c r="AL605" s="261"/>
      <c r="AM605" s="261"/>
      <c r="AN605" s="261"/>
      <c r="AO605" s="264"/>
    </row>
    <row r="606" spans="21:41" ht="14.25">
      <c r="U606" s="256"/>
      <c r="V606" s="257"/>
      <c r="W606" s="256"/>
      <c r="X606" s="257"/>
      <c r="Y606" s="257"/>
      <c r="Z606" s="257"/>
      <c r="AA606" s="256"/>
      <c r="AB606" s="256"/>
      <c r="AC606" s="256"/>
      <c r="AD606" s="256"/>
      <c r="AE606" s="256"/>
      <c r="AF606" s="256"/>
      <c r="AG606" s="256"/>
      <c r="AH606" s="258"/>
      <c r="AI606" s="259"/>
      <c r="AJ606" s="258"/>
      <c r="AK606" s="260"/>
      <c r="AL606" s="261"/>
      <c r="AM606" s="261"/>
      <c r="AN606" s="261"/>
      <c r="AO606" s="264"/>
    </row>
    <row r="607" spans="21:41" ht="14.25">
      <c r="U607" s="256"/>
      <c r="V607" s="257"/>
      <c r="W607" s="256"/>
      <c r="X607" s="257"/>
      <c r="Y607" s="257"/>
      <c r="Z607" s="257"/>
      <c r="AA607" s="256"/>
      <c r="AB607" s="256"/>
      <c r="AC607" s="256"/>
      <c r="AD607" s="256"/>
      <c r="AE607" s="256"/>
      <c r="AF607" s="256"/>
      <c r="AG607" s="256"/>
      <c r="AH607" s="258"/>
      <c r="AI607" s="259"/>
      <c r="AJ607" s="258"/>
      <c r="AK607" s="260"/>
      <c r="AL607" s="261"/>
      <c r="AM607" s="261"/>
      <c r="AN607" s="261"/>
      <c r="AO607" s="264"/>
    </row>
    <row r="608" spans="21:41" ht="14.25">
      <c r="U608" s="256"/>
      <c r="V608" s="257"/>
      <c r="W608" s="256"/>
      <c r="X608" s="257"/>
      <c r="Y608" s="257"/>
      <c r="Z608" s="257"/>
      <c r="AA608" s="256"/>
      <c r="AB608" s="256"/>
      <c r="AC608" s="256"/>
      <c r="AD608" s="256"/>
      <c r="AE608" s="256"/>
      <c r="AF608" s="256"/>
      <c r="AG608" s="256"/>
      <c r="AH608" s="258"/>
      <c r="AI608" s="259"/>
      <c r="AJ608" s="258"/>
      <c r="AK608" s="260"/>
      <c r="AL608" s="261"/>
      <c r="AM608" s="261"/>
      <c r="AN608" s="261"/>
      <c r="AO608" s="264"/>
    </row>
    <row r="609" spans="21:41" ht="14.25">
      <c r="U609" s="256"/>
      <c r="V609" s="257"/>
      <c r="W609" s="256"/>
      <c r="X609" s="257"/>
      <c r="Y609" s="257"/>
      <c r="Z609" s="257"/>
      <c r="AA609" s="256"/>
      <c r="AB609" s="256"/>
      <c r="AC609" s="256"/>
      <c r="AD609" s="256"/>
      <c r="AE609" s="256"/>
      <c r="AF609" s="256"/>
      <c r="AG609" s="256"/>
      <c r="AH609" s="258"/>
      <c r="AI609" s="259"/>
      <c r="AJ609" s="258"/>
      <c r="AK609" s="260"/>
      <c r="AL609" s="261"/>
      <c r="AM609" s="261"/>
      <c r="AN609" s="261"/>
      <c r="AO609" s="264"/>
    </row>
    <row r="610" spans="21:41" ht="14.25">
      <c r="U610" s="256"/>
      <c r="V610" s="257"/>
      <c r="W610" s="256"/>
      <c r="X610" s="257"/>
      <c r="Y610" s="257"/>
      <c r="Z610" s="257"/>
      <c r="AA610" s="256"/>
      <c r="AB610" s="256"/>
      <c r="AC610" s="256"/>
      <c r="AD610" s="256"/>
      <c r="AE610" s="256"/>
      <c r="AF610" s="256"/>
      <c r="AG610" s="256"/>
      <c r="AH610" s="258"/>
      <c r="AI610" s="259"/>
      <c r="AJ610" s="258"/>
      <c r="AK610" s="260"/>
      <c r="AL610" s="261"/>
      <c r="AM610" s="261"/>
      <c r="AN610" s="261"/>
      <c r="AO610" s="264"/>
    </row>
    <row r="611" spans="21:41" ht="14.25">
      <c r="U611" s="256"/>
      <c r="V611" s="257"/>
      <c r="W611" s="256"/>
      <c r="X611" s="257"/>
      <c r="Y611" s="257"/>
      <c r="Z611" s="257"/>
      <c r="AA611" s="256"/>
      <c r="AB611" s="256"/>
      <c r="AC611" s="256"/>
      <c r="AD611" s="256"/>
      <c r="AE611" s="256"/>
      <c r="AF611" s="256"/>
      <c r="AG611" s="256"/>
      <c r="AH611" s="258"/>
      <c r="AI611" s="259"/>
      <c r="AJ611" s="258"/>
      <c r="AK611" s="260"/>
      <c r="AL611" s="261"/>
      <c r="AM611" s="261"/>
      <c r="AN611" s="261"/>
      <c r="AO611" s="264"/>
    </row>
    <row r="612" spans="21:41" ht="14.25">
      <c r="U612" s="256"/>
      <c r="V612" s="257"/>
      <c r="W612" s="256"/>
      <c r="X612" s="257"/>
      <c r="Y612" s="257"/>
      <c r="Z612" s="257"/>
      <c r="AA612" s="256"/>
      <c r="AB612" s="256"/>
      <c r="AC612" s="256"/>
      <c r="AD612" s="256"/>
      <c r="AE612" s="256"/>
      <c r="AF612" s="256"/>
      <c r="AG612" s="256"/>
      <c r="AH612" s="258"/>
      <c r="AI612" s="259"/>
      <c r="AJ612" s="258"/>
      <c r="AK612" s="260"/>
      <c r="AL612" s="261"/>
      <c r="AM612" s="261"/>
      <c r="AN612" s="261"/>
      <c r="AO612" s="264"/>
    </row>
    <row r="613" spans="21:41" ht="14.25">
      <c r="U613" s="256"/>
      <c r="V613" s="257"/>
      <c r="W613" s="256"/>
      <c r="X613" s="257"/>
      <c r="Y613" s="257"/>
      <c r="Z613" s="257"/>
      <c r="AA613" s="256"/>
      <c r="AB613" s="256"/>
      <c r="AC613" s="256"/>
      <c r="AD613" s="256"/>
      <c r="AE613" s="256"/>
      <c r="AF613" s="256"/>
      <c r="AG613" s="256"/>
      <c r="AH613" s="258"/>
      <c r="AI613" s="259"/>
      <c r="AJ613" s="258"/>
      <c r="AK613" s="260"/>
      <c r="AL613" s="261"/>
      <c r="AM613" s="261"/>
      <c r="AN613" s="261"/>
      <c r="AO613" s="264"/>
    </row>
    <row r="614" spans="21:41" ht="14.25">
      <c r="U614" s="256"/>
      <c r="V614" s="257"/>
      <c r="W614" s="256"/>
      <c r="X614" s="257"/>
      <c r="Y614" s="257"/>
      <c r="Z614" s="257"/>
      <c r="AA614" s="256"/>
      <c r="AB614" s="256"/>
      <c r="AC614" s="256"/>
      <c r="AD614" s="256"/>
      <c r="AE614" s="256"/>
      <c r="AF614" s="256"/>
      <c r="AG614" s="256"/>
      <c r="AH614" s="258"/>
      <c r="AI614" s="259"/>
      <c r="AJ614" s="258"/>
      <c r="AK614" s="260"/>
      <c r="AL614" s="261"/>
      <c r="AM614" s="261"/>
      <c r="AN614" s="261"/>
      <c r="AO614" s="264"/>
    </row>
    <row r="615" spans="21:41" ht="14.25">
      <c r="U615" s="256"/>
      <c r="V615" s="257"/>
      <c r="W615" s="256"/>
      <c r="X615" s="257"/>
      <c r="Y615" s="257"/>
      <c r="Z615" s="257"/>
      <c r="AA615" s="256"/>
      <c r="AB615" s="256"/>
      <c r="AC615" s="256"/>
      <c r="AD615" s="256"/>
      <c r="AE615" s="256"/>
      <c r="AF615" s="256"/>
      <c r="AG615" s="256"/>
      <c r="AH615" s="258"/>
      <c r="AI615" s="259"/>
      <c r="AJ615" s="258"/>
      <c r="AK615" s="260"/>
      <c r="AL615" s="261"/>
      <c r="AM615" s="261"/>
      <c r="AN615" s="261"/>
      <c r="AO615" s="264"/>
    </row>
    <row r="616" spans="21:41" ht="14.25">
      <c r="U616" s="256"/>
      <c r="V616" s="257"/>
      <c r="W616" s="256"/>
      <c r="X616" s="257"/>
      <c r="Y616" s="257"/>
      <c r="Z616" s="257"/>
      <c r="AA616" s="256"/>
      <c r="AB616" s="256"/>
      <c r="AC616" s="256"/>
      <c r="AD616" s="256"/>
      <c r="AE616" s="256"/>
      <c r="AF616" s="256"/>
      <c r="AG616" s="256"/>
      <c r="AH616" s="258"/>
      <c r="AI616" s="259"/>
      <c r="AJ616" s="258"/>
      <c r="AK616" s="260"/>
      <c r="AL616" s="261"/>
      <c r="AM616" s="261"/>
      <c r="AN616" s="261"/>
      <c r="AO616" s="264"/>
    </row>
    <row r="617" spans="21:41" ht="14.25">
      <c r="U617" s="256"/>
      <c r="V617" s="257"/>
      <c r="W617" s="256"/>
      <c r="X617" s="257"/>
      <c r="Y617" s="257"/>
      <c r="Z617" s="257"/>
      <c r="AA617" s="256"/>
      <c r="AB617" s="256"/>
      <c r="AC617" s="256"/>
      <c r="AD617" s="256"/>
      <c r="AE617" s="256"/>
      <c r="AF617" s="256"/>
      <c r="AG617" s="256"/>
      <c r="AH617" s="258"/>
      <c r="AI617" s="259"/>
      <c r="AJ617" s="258"/>
      <c r="AK617" s="260"/>
      <c r="AL617" s="261"/>
      <c r="AM617" s="261"/>
      <c r="AN617" s="261"/>
      <c r="AO617" s="264"/>
    </row>
    <row r="618" spans="21:41" ht="14.25">
      <c r="U618" s="256"/>
      <c r="V618" s="257"/>
      <c r="W618" s="256"/>
      <c r="X618" s="257"/>
      <c r="Y618" s="257"/>
      <c r="Z618" s="257"/>
      <c r="AA618" s="256"/>
      <c r="AB618" s="256"/>
      <c r="AC618" s="256"/>
      <c r="AD618" s="256"/>
      <c r="AE618" s="256"/>
      <c r="AF618" s="256"/>
      <c r="AG618" s="256"/>
      <c r="AH618" s="258"/>
      <c r="AI618" s="259"/>
      <c r="AJ618" s="258"/>
      <c r="AK618" s="260"/>
      <c r="AL618" s="261"/>
      <c r="AM618" s="261"/>
      <c r="AN618" s="261"/>
      <c r="AO618" s="264"/>
    </row>
    <row r="619" spans="21:41" ht="14.25">
      <c r="U619" s="256"/>
      <c r="V619" s="257"/>
      <c r="W619" s="256"/>
      <c r="X619" s="257"/>
      <c r="Y619" s="257"/>
      <c r="Z619" s="257"/>
      <c r="AA619" s="256"/>
      <c r="AB619" s="256"/>
      <c r="AC619" s="256"/>
      <c r="AD619" s="256"/>
      <c r="AE619" s="256"/>
      <c r="AF619" s="256"/>
      <c r="AG619" s="256"/>
      <c r="AH619" s="258"/>
      <c r="AI619" s="259"/>
      <c r="AJ619" s="258"/>
      <c r="AK619" s="260"/>
      <c r="AL619" s="261"/>
      <c r="AM619" s="261"/>
      <c r="AN619" s="261"/>
      <c r="AO619" s="264"/>
    </row>
    <row r="620" spans="21:41" ht="14.25">
      <c r="U620" s="256"/>
      <c r="V620" s="257"/>
      <c r="W620" s="256"/>
      <c r="X620" s="257"/>
      <c r="Y620" s="257"/>
      <c r="Z620" s="257"/>
      <c r="AA620" s="256"/>
      <c r="AB620" s="256"/>
      <c r="AC620" s="256"/>
      <c r="AD620" s="256"/>
      <c r="AE620" s="256"/>
      <c r="AF620" s="256"/>
      <c r="AG620" s="256"/>
      <c r="AH620" s="258"/>
      <c r="AI620" s="259"/>
      <c r="AJ620" s="258"/>
      <c r="AK620" s="260"/>
      <c r="AL620" s="261"/>
      <c r="AM620" s="261"/>
      <c r="AN620" s="261"/>
      <c r="AO620" s="264"/>
    </row>
    <row r="621" spans="21:41" ht="14.25">
      <c r="U621" s="256"/>
      <c r="V621" s="257"/>
      <c r="W621" s="256"/>
      <c r="X621" s="257"/>
      <c r="Y621" s="257"/>
      <c r="Z621" s="257"/>
      <c r="AA621" s="256"/>
      <c r="AB621" s="256"/>
      <c r="AC621" s="256"/>
      <c r="AD621" s="256"/>
      <c r="AE621" s="256"/>
      <c r="AF621" s="256"/>
      <c r="AG621" s="256"/>
      <c r="AH621" s="258"/>
      <c r="AI621" s="259"/>
      <c r="AJ621" s="258"/>
      <c r="AK621" s="260"/>
      <c r="AL621" s="261"/>
      <c r="AM621" s="261"/>
      <c r="AN621" s="261"/>
      <c r="AO621" s="264"/>
    </row>
    <row r="622" spans="21:41" ht="14.25">
      <c r="U622" s="256"/>
      <c r="V622" s="257"/>
      <c r="W622" s="256"/>
      <c r="X622" s="257"/>
      <c r="Y622" s="257"/>
      <c r="Z622" s="257"/>
      <c r="AA622" s="256"/>
      <c r="AB622" s="256"/>
      <c r="AC622" s="256"/>
      <c r="AD622" s="256"/>
      <c r="AE622" s="256"/>
      <c r="AF622" s="256"/>
      <c r="AG622" s="256"/>
      <c r="AH622" s="258"/>
      <c r="AI622" s="259"/>
      <c r="AJ622" s="258"/>
      <c r="AK622" s="260"/>
      <c r="AL622" s="261"/>
      <c r="AM622" s="261"/>
      <c r="AN622" s="261"/>
      <c r="AO622" s="264"/>
    </row>
    <row r="623" spans="21:41" ht="14.25">
      <c r="U623" s="256"/>
      <c r="V623" s="257"/>
      <c r="W623" s="256"/>
      <c r="X623" s="257"/>
      <c r="Y623" s="257"/>
      <c r="Z623" s="257"/>
      <c r="AA623" s="256"/>
      <c r="AB623" s="256"/>
      <c r="AC623" s="256"/>
      <c r="AD623" s="256"/>
      <c r="AE623" s="256"/>
      <c r="AF623" s="256"/>
      <c r="AG623" s="256"/>
      <c r="AH623" s="258"/>
      <c r="AI623" s="259"/>
      <c r="AJ623" s="258"/>
      <c r="AK623" s="260"/>
      <c r="AL623" s="261"/>
      <c r="AM623" s="261"/>
      <c r="AN623" s="261"/>
      <c r="AO623" s="264"/>
    </row>
    <row r="624" spans="21:41" ht="14.25">
      <c r="U624" s="256"/>
      <c r="V624" s="257"/>
      <c r="W624" s="256"/>
      <c r="X624" s="257"/>
      <c r="Y624" s="257"/>
      <c r="Z624" s="257"/>
      <c r="AA624" s="256"/>
      <c r="AB624" s="256"/>
      <c r="AC624" s="256"/>
      <c r="AD624" s="256"/>
      <c r="AE624" s="256"/>
      <c r="AF624" s="256"/>
      <c r="AG624" s="256"/>
      <c r="AH624" s="258"/>
      <c r="AI624" s="259"/>
      <c r="AJ624" s="258"/>
      <c r="AK624" s="260"/>
      <c r="AL624" s="261"/>
      <c r="AM624" s="261"/>
      <c r="AN624" s="261"/>
      <c r="AO624" s="264"/>
    </row>
    <row r="625" spans="21:41" ht="14.25">
      <c r="U625" s="256"/>
      <c r="V625" s="257"/>
      <c r="W625" s="256"/>
      <c r="X625" s="257"/>
      <c r="Y625" s="257"/>
      <c r="Z625" s="257"/>
      <c r="AA625" s="256"/>
      <c r="AB625" s="256"/>
      <c r="AC625" s="256"/>
      <c r="AD625" s="256"/>
      <c r="AE625" s="256"/>
      <c r="AF625" s="256"/>
      <c r="AG625" s="256"/>
      <c r="AH625" s="258"/>
      <c r="AI625" s="259"/>
      <c r="AJ625" s="258"/>
      <c r="AK625" s="260"/>
      <c r="AL625" s="261"/>
      <c r="AM625" s="261"/>
      <c r="AN625" s="261"/>
      <c r="AO625" s="264"/>
    </row>
    <row r="626" spans="21:41" ht="14.25">
      <c r="U626" s="256"/>
      <c r="V626" s="257"/>
      <c r="W626" s="256"/>
      <c r="X626" s="257"/>
      <c r="Y626" s="257"/>
      <c r="Z626" s="257"/>
      <c r="AA626" s="256"/>
      <c r="AB626" s="256"/>
      <c r="AC626" s="256"/>
      <c r="AD626" s="256"/>
      <c r="AE626" s="256"/>
      <c r="AF626" s="256"/>
      <c r="AG626" s="256"/>
      <c r="AH626" s="258"/>
      <c r="AI626" s="259"/>
      <c r="AJ626" s="258"/>
      <c r="AK626" s="260"/>
      <c r="AL626" s="261"/>
      <c r="AM626" s="261"/>
      <c r="AN626" s="261"/>
      <c r="AO626" s="264"/>
    </row>
    <row r="627" spans="21:41" ht="14.25">
      <c r="U627" s="256"/>
      <c r="V627" s="257"/>
      <c r="W627" s="256"/>
      <c r="X627" s="257"/>
      <c r="Y627" s="257"/>
      <c r="Z627" s="257"/>
      <c r="AA627" s="256"/>
      <c r="AB627" s="256"/>
      <c r="AC627" s="256"/>
      <c r="AD627" s="256"/>
      <c r="AE627" s="256"/>
      <c r="AF627" s="256"/>
      <c r="AG627" s="256"/>
      <c r="AH627" s="258"/>
      <c r="AI627" s="259"/>
      <c r="AJ627" s="258"/>
      <c r="AK627" s="260"/>
      <c r="AL627" s="261"/>
      <c r="AM627" s="261"/>
      <c r="AN627" s="261"/>
      <c r="AO627" s="264"/>
    </row>
    <row r="628" spans="21:41" ht="14.25">
      <c r="U628" s="256"/>
      <c r="V628" s="257"/>
      <c r="W628" s="256"/>
      <c r="X628" s="257"/>
      <c r="Y628" s="257"/>
      <c r="Z628" s="257"/>
      <c r="AA628" s="256"/>
      <c r="AB628" s="256"/>
      <c r="AC628" s="256"/>
      <c r="AD628" s="256"/>
      <c r="AE628" s="256"/>
      <c r="AF628" s="256"/>
      <c r="AG628" s="256"/>
      <c r="AH628" s="258"/>
      <c r="AI628" s="259"/>
      <c r="AJ628" s="258"/>
      <c r="AK628" s="260"/>
      <c r="AL628" s="261"/>
      <c r="AM628" s="261"/>
      <c r="AN628" s="261"/>
      <c r="AO628" s="264"/>
    </row>
    <row r="629" spans="21:41" ht="14.25">
      <c r="U629" s="256"/>
      <c r="V629" s="257"/>
      <c r="W629" s="256"/>
      <c r="X629" s="257"/>
      <c r="Y629" s="257"/>
      <c r="Z629" s="257"/>
      <c r="AA629" s="256"/>
      <c r="AB629" s="256"/>
      <c r="AC629" s="256"/>
      <c r="AD629" s="256"/>
      <c r="AE629" s="256"/>
      <c r="AF629" s="256"/>
      <c r="AG629" s="256"/>
      <c r="AH629" s="258"/>
      <c r="AI629" s="259"/>
      <c r="AJ629" s="258"/>
      <c r="AK629" s="260"/>
      <c r="AL629" s="261"/>
      <c r="AM629" s="261"/>
      <c r="AN629" s="261"/>
      <c r="AO629" s="264"/>
    </row>
    <row r="630" spans="21:41" ht="14.25">
      <c r="U630" s="256"/>
      <c r="V630" s="257"/>
      <c r="W630" s="256"/>
      <c r="X630" s="257"/>
      <c r="Y630" s="257"/>
      <c r="Z630" s="257"/>
      <c r="AA630" s="256"/>
      <c r="AB630" s="256"/>
      <c r="AC630" s="256"/>
      <c r="AD630" s="256"/>
      <c r="AE630" s="256"/>
      <c r="AF630" s="256"/>
      <c r="AG630" s="256"/>
      <c r="AH630" s="258"/>
      <c r="AI630" s="259"/>
      <c r="AJ630" s="258"/>
      <c r="AK630" s="260"/>
      <c r="AL630" s="261"/>
      <c r="AM630" s="261"/>
      <c r="AN630" s="261"/>
      <c r="AO630" s="264"/>
    </row>
    <row r="631" spans="21:41" ht="14.25">
      <c r="U631" s="256"/>
      <c r="V631" s="257"/>
      <c r="W631" s="256"/>
      <c r="X631" s="257"/>
      <c r="Y631" s="257"/>
      <c r="Z631" s="257"/>
      <c r="AA631" s="256"/>
      <c r="AB631" s="256"/>
      <c r="AC631" s="256"/>
      <c r="AD631" s="256"/>
      <c r="AE631" s="256"/>
      <c r="AF631" s="256"/>
      <c r="AG631" s="256"/>
      <c r="AH631" s="258"/>
      <c r="AI631" s="259"/>
      <c r="AJ631" s="258"/>
      <c r="AK631" s="260"/>
      <c r="AL631" s="261"/>
      <c r="AM631" s="261"/>
      <c r="AN631" s="261"/>
      <c r="AO631" s="264"/>
    </row>
    <row r="632" spans="21:41" ht="14.25">
      <c r="U632" s="256"/>
      <c r="V632" s="257"/>
      <c r="W632" s="256"/>
      <c r="X632" s="257"/>
      <c r="Y632" s="257"/>
      <c r="Z632" s="257"/>
      <c r="AA632" s="256"/>
      <c r="AB632" s="256"/>
      <c r="AC632" s="256"/>
      <c r="AD632" s="256"/>
      <c r="AE632" s="256"/>
      <c r="AF632" s="256"/>
      <c r="AG632" s="256"/>
      <c r="AH632" s="258"/>
      <c r="AI632" s="259"/>
      <c r="AJ632" s="258"/>
      <c r="AK632" s="260"/>
      <c r="AL632" s="261"/>
      <c r="AM632" s="261"/>
      <c r="AN632" s="261"/>
      <c r="AO632" s="264"/>
    </row>
    <row r="633" spans="21:41" ht="14.25">
      <c r="U633" s="256"/>
      <c r="V633" s="257"/>
      <c r="W633" s="256"/>
      <c r="X633" s="257"/>
      <c r="Y633" s="257"/>
      <c r="Z633" s="257"/>
      <c r="AA633" s="256"/>
      <c r="AB633" s="256"/>
      <c r="AC633" s="256"/>
      <c r="AD633" s="256"/>
      <c r="AE633" s="256"/>
      <c r="AF633" s="256"/>
      <c r="AG633" s="256"/>
      <c r="AH633" s="258"/>
      <c r="AI633" s="259"/>
      <c r="AJ633" s="258"/>
      <c r="AK633" s="260"/>
      <c r="AL633" s="261"/>
      <c r="AM633" s="261"/>
      <c r="AN633" s="261"/>
      <c r="AO633" s="264"/>
    </row>
    <row r="634" spans="21:41" ht="14.25">
      <c r="U634" s="256"/>
      <c r="V634" s="257"/>
      <c r="W634" s="256"/>
      <c r="X634" s="257"/>
      <c r="Y634" s="257"/>
      <c r="Z634" s="257"/>
      <c r="AA634" s="256"/>
      <c r="AB634" s="256"/>
      <c r="AC634" s="256"/>
      <c r="AD634" s="256"/>
      <c r="AE634" s="256"/>
      <c r="AF634" s="256"/>
      <c r="AG634" s="256"/>
      <c r="AH634" s="258"/>
      <c r="AI634" s="259"/>
      <c r="AJ634" s="258"/>
      <c r="AK634" s="260"/>
      <c r="AL634" s="261"/>
      <c r="AM634" s="261"/>
      <c r="AN634" s="261"/>
      <c r="AO634" s="264"/>
    </row>
    <row r="635" spans="21:41" ht="14.25">
      <c r="U635" s="256"/>
      <c r="V635" s="257"/>
      <c r="W635" s="256"/>
      <c r="X635" s="257"/>
      <c r="Y635" s="257"/>
      <c r="Z635" s="257"/>
      <c r="AA635" s="256"/>
      <c r="AB635" s="256"/>
      <c r="AC635" s="256"/>
      <c r="AD635" s="256"/>
      <c r="AE635" s="256"/>
      <c r="AF635" s="256"/>
      <c r="AG635" s="256"/>
      <c r="AH635" s="258"/>
      <c r="AI635" s="259"/>
      <c r="AJ635" s="258"/>
      <c r="AK635" s="260"/>
      <c r="AL635" s="261"/>
      <c r="AM635" s="261"/>
      <c r="AN635" s="261"/>
      <c r="AO635" s="264"/>
    </row>
    <row r="636" spans="21:41" ht="14.25">
      <c r="U636" s="256"/>
      <c r="V636" s="257"/>
      <c r="W636" s="256"/>
      <c r="X636" s="257"/>
      <c r="Y636" s="257"/>
      <c r="Z636" s="257"/>
      <c r="AA636" s="256"/>
      <c r="AB636" s="256"/>
      <c r="AC636" s="256"/>
      <c r="AD636" s="256"/>
      <c r="AE636" s="256"/>
      <c r="AF636" s="256"/>
      <c r="AG636" s="256"/>
      <c r="AH636" s="258"/>
      <c r="AI636" s="259"/>
      <c r="AJ636" s="258"/>
      <c r="AK636" s="260"/>
      <c r="AL636" s="261"/>
      <c r="AM636" s="261"/>
      <c r="AN636" s="261"/>
      <c r="AO636" s="264"/>
    </row>
    <row r="637" spans="21:41" ht="14.25">
      <c r="U637" s="256"/>
      <c r="V637" s="257"/>
      <c r="W637" s="256"/>
      <c r="X637" s="257"/>
      <c r="Y637" s="257"/>
      <c r="Z637" s="257"/>
      <c r="AA637" s="256"/>
      <c r="AB637" s="256"/>
      <c r="AC637" s="256"/>
      <c r="AD637" s="256"/>
      <c r="AE637" s="256"/>
      <c r="AF637" s="256"/>
      <c r="AG637" s="256"/>
      <c r="AH637" s="258"/>
      <c r="AI637" s="259"/>
      <c r="AJ637" s="258"/>
      <c r="AK637" s="260"/>
      <c r="AL637" s="261"/>
      <c r="AM637" s="261"/>
      <c r="AN637" s="261"/>
      <c r="AO637" s="264"/>
    </row>
    <row r="638" spans="21:41" ht="14.25">
      <c r="U638" s="256"/>
      <c r="V638" s="257"/>
      <c r="W638" s="256"/>
      <c r="X638" s="257"/>
      <c r="Y638" s="257"/>
      <c r="Z638" s="257"/>
      <c r="AA638" s="256"/>
      <c r="AB638" s="256"/>
      <c r="AC638" s="256"/>
      <c r="AD638" s="256"/>
      <c r="AE638" s="256"/>
      <c r="AF638" s="256"/>
      <c r="AG638" s="256"/>
      <c r="AH638" s="258"/>
      <c r="AI638" s="259"/>
      <c r="AJ638" s="258"/>
      <c r="AK638" s="260"/>
      <c r="AL638" s="261"/>
      <c r="AM638" s="261"/>
      <c r="AN638" s="261"/>
      <c r="AO638" s="264"/>
    </row>
    <row r="639" spans="21:41" ht="14.25">
      <c r="U639" s="256"/>
      <c r="V639" s="257"/>
      <c r="W639" s="256"/>
      <c r="X639" s="257"/>
      <c r="Y639" s="257"/>
      <c r="Z639" s="257"/>
      <c r="AA639" s="256"/>
      <c r="AB639" s="256"/>
      <c r="AC639" s="256"/>
      <c r="AD639" s="256"/>
      <c r="AE639" s="256"/>
      <c r="AF639" s="256"/>
      <c r="AG639" s="256"/>
      <c r="AH639" s="258"/>
      <c r="AI639" s="259"/>
      <c r="AJ639" s="258"/>
      <c r="AK639" s="260"/>
      <c r="AL639" s="261"/>
      <c r="AM639" s="261"/>
      <c r="AN639" s="261"/>
      <c r="AO639" s="264"/>
    </row>
    <row r="640" spans="21:41" ht="14.25">
      <c r="U640" s="256"/>
      <c r="V640" s="257"/>
      <c r="W640" s="256"/>
      <c r="X640" s="257"/>
      <c r="Y640" s="257"/>
      <c r="Z640" s="257"/>
      <c r="AA640" s="256"/>
      <c r="AB640" s="256"/>
      <c r="AC640" s="256"/>
      <c r="AD640" s="256"/>
      <c r="AE640" s="256"/>
      <c r="AF640" s="256"/>
      <c r="AG640" s="256"/>
      <c r="AH640" s="258"/>
      <c r="AI640" s="259"/>
      <c r="AJ640" s="258"/>
      <c r="AK640" s="260"/>
      <c r="AL640" s="261"/>
      <c r="AM640" s="261"/>
      <c r="AN640" s="261"/>
      <c r="AO640" s="264"/>
    </row>
    <row r="641" spans="21:41" ht="14.25">
      <c r="U641" s="256"/>
      <c r="V641" s="257"/>
      <c r="W641" s="256"/>
      <c r="X641" s="257"/>
      <c r="Y641" s="257"/>
      <c r="Z641" s="257"/>
      <c r="AA641" s="256"/>
      <c r="AB641" s="256"/>
      <c r="AC641" s="256"/>
      <c r="AD641" s="256"/>
      <c r="AE641" s="256"/>
      <c r="AF641" s="256"/>
      <c r="AG641" s="256"/>
      <c r="AH641" s="258"/>
      <c r="AI641" s="259"/>
      <c r="AJ641" s="258"/>
      <c r="AK641" s="260"/>
      <c r="AL641" s="261"/>
      <c r="AM641" s="261"/>
      <c r="AN641" s="261"/>
      <c r="AO641" s="264"/>
    </row>
    <row r="642" spans="21:41" ht="14.25">
      <c r="U642" s="256"/>
      <c r="V642" s="257"/>
      <c r="W642" s="256"/>
      <c r="X642" s="257"/>
      <c r="Y642" s="257"/>
      <c r="Z642" s="257"/>
      <c r="AA642" s="256"/>
      <c r="AB642" s="256"/>
      <c r="AC642" s="256"/>
      <c r="AD642" s="256"/>
      <c r="AE642" s="256"/>
      <c r="AF642" s="256"/>
      <c r="AG642" s="256"/>
      <c r="AH642" s="258"/>
      <c r="AI642" s="259"/>
      <c r="AJ642" s="258"/>
      <c r="AK642" s="260"/>
      <c r="AL642" s="261"/>
      <c r="AM642" s="261"/>
      <c r="AN642" s="261"/>
      <c r="AO642" s="264"/>
    </row>
    <row r="643" spans="21:41" ht="14.25">
      <c r="U643" s="256"/>
      <c r="V643" s="257"/>
      <c r="W643" s="256"/>
      <c r="X643" s="257"/>
      <c r="Y643" s="257"/>
      <c r="Z643" s="257"/>
      <c r="AA643" s="256"/>
      <c r="AB643" s="256"/>
      <c r="AC643" s="256"/>
      <c r="AD643" s="256"/>
      <c r="AE643" s="256"/>
      <c r="AF643" s="256"/>
      <c r="AG643" s="256"/>
      <c r="AH643" s="258"/>
      <c r="AI643" s="259"/>
      <c r="AJ643" s="258"/>
      <c r="AK643" s="260"/>
      <c r="AL643" s="261"/>
      <c r="AM643" s="261"/>
      <c r="AN643" s="261"/>
      <c r="AO643" s="264"/>
    </row>
    <row r="644" spans="21:41" ht="14.25">
      <c r="U644" s="256"/>
      <c r="V644" s="257"/>
      <c r="W644" s="256"/>
      <c r="X644" s="257"/>
      <c r="Y644" s="257"/>
      <c r="Z644" s="257"/>
      <c r="AA644" s="256"/>
      <c r="AB644" s="256"/>
      <c r="AC644" s="256"/>
      <c r="AD644" s="256"/>
      <c r="AE644" s="256"/>
      <c r="AF644" s="256"/>
      <c r="AG644" s="256"/>
      <c r="AH644" s="258"/>
      <c r="AI644" s="259"/>
      <c r="AJ644" s="258"/>
      <c r="AK644" s="260"/>
      <c r="AL644" s="261"/>
      <c r="AM644" s="261"/>
      <c r="AN644" s="261"/>
      <c r="AO644" s="264"/>
    </row>
    <row r="645" spans="21:41" ht="14.25">
      <c r="U645" s="256"/>
      <c r="V645" s="257"/>
      <c r="W645" s="256"/>
      <c r="X645" s="257"/>
      <c r="Y645" s="257"/>
      <c r="Z645" s="257"/>
      <c r="AA645" s="256"/>
      <c r="AB645" s="256"/>
      <c r="AC645" s="256"/>
      <c r="AD645" s="256"/>
      <c r="AE645" s="256"/>
      <c r="AF645" s="256"/>
      <c r="AG645" s="256"/>
      <c r="AH645" s="258"/>
      <c r="AI645" s="259"/>
      <c r="AJ645" s="258"/>
      <c r="AK645" s="260"/>
      <c r="AL645" s="261"/>
      <c r="AM645" s="261"/>
      <c r="AN645" s="261"/>
      <c r="AO645" s="264"/>
    </row>
    <row r="646" spans="21:41" ht="14.25">
      <c r="U646" s="256"/>
      <c r="V646" s="257"/>
      <c r="W646" s="256"/>
      <c r="X646" s="257"/>
      <c r="Y646" s="257"/>
      <c r="Z646" s="257"/>
      <c r="AA646" s="256"/>
      <c r="AB646" s="256"/>
      <c r="AC646" s="256"/>
      <c r="AD646" s="256"/>
      <c r="AE646" s="256"/>
      <c r="AF646" s="256"/>
      <c r="AG646" s="256"/>
      <c r="AH646" s="258"/>
      <c r="AI646" s="259"/>
      <c r="AJ646" s="258"/>
      <c r="AK646" s="260"/>
      <c r="AL646" s="261"/>
      <c r="AM646" s="261"/>
      <c r="AN646" s="261"/>
      <c r="AO646" s="264"/>
    </row>
    <row r="647" spans="21:41" ht="14.25">
      <c r="U647" s="256"/>
      <c r="V647" s="257"/>
      <c r="W647" s="256"/>
      <c r="X647" s="257"/>
      <c r="Y647" s="257"/>
      <c r="Z647" s="257"/>
      <c r="AA647" s="256"/>
      <c r="AB647" s="256"/>
      <c r="AC647" s="256"/>
      <c r="AD647" s="256"/>
      <c r="AE647" s="256"/>
      <c r="AF647" s="256"/>
      <c r="AG647" s="256"/>
      <c r="AH647" s="258"/>
      <c r="AI647" s="259"/>
      <c r="AJ647" s="258"/>
      <c r="AK647" s="260"/>
      <c r="AL647" s="261"/>
      <c r="AM647" s="261"/>
      <c r="AN647" s="261"/>
      <c r="AO647" s="264"/>
    </row>
    <row r="648" spans="21:41" ht="14.25">
      <c r="U648" s="256"/>
      <c r="V648" s="257"/>
      <c r="W648" s="256"/>
      <c r="X648" s="257"/>
      <c r="Y648" s="257"/>
      <c r="Z648" s="257"/>
      <c r="AA648" s="256"/>
      <c r="AB648" s="256"/>
      <c r="AC648" s="256"/>
      <c r="AD648" s="256"/>
      <c r="AE648" s="256"/>
      <c r="AF648" s="256"/>
      <c r="AG648" s="256"/>
      <c r="AH648" s="258"/>
      <c r="AI648" s="259"/>
      <c r="AJ648" s="258"/>
      <c r="AK648" s="260"/>
      <c r="AL648" s="261"/>
      <c r="AM648" s="261"/>
      <c r="AN648" s="261"/>
      <c r="AO648" s="264"/>
    </row>
    <row r="649" spans="21:41" ht="14.25">
      <c r="U649" s="256"/>
      <c r="V649" s="257"/>
      <c r="W649" s="256"/>
      <c r="X649" s="257"/>
      <c r="Y649" s="257"/>
      <c r="Z649" s="257"/>
      <c r="AA649" s="256"/>
      <c r="AB649" s="256"/>
      <c r="AC649" s="256"/>
      <c r="AD649" s="256"/>
      <c r="AE649" s="256"/>
      <c r="AF649" s="256"/>
      <c r="AG649" s="256"/>
      <c r="AH649" s="258"/>
      <c r="AI649" s="259"/>
      <c r="AJ649" s="258"/>
      <c r="AK649" s="260"/>
      <c r="AL649" s="261"/>
      <c r="AM649" s="261"/>
      <c r="AN649" s="261"/>
      <c r="AO649" s="264"/>
    </row>
    <row r="650" spans="21:41" ht="14.25">
      <c r="U650" s="256"/>
      <c r="V650" s="257"/>
      <c r="W650" s="256"/>
      <c r="X650" s="257"/>
      <c r="Y650" s="257"/>
      <c r="Z650" s="257"/>
      <c r="AA650" s="256"/>
      <c r="AB650" s="256"/>
      <c r="AC650" s="256"/>
      <c r="AD650" s="256"/>
      <c r="AE650" s="256"/>
      <c r="AF650" s="256"/>
      <c r="AG650" s="256"/>
      <c r="AH650" s="258"/>
      <c r="AI650" s="259"/>
      <c r="AJ650" s="258"/>
      <c r="AK650" s="260"/>
      <c r="AL650" s="261"/>
      <c r="AM650" s="261"/>
      <c r="AN650" s="261"/>
      <c r="AO650" s="264"/>
    </row>
    <row r="651" spans="21:41" ht="14.25">
      <c r="U651" s="256"/>
      <c r="V651" s="257"/>
      <c r="W651" s="256"/>
      <c r="X651" s="257"/>
      <c r="Y651" s="257"/>
      <c r="Z651" s="257"/>
      <c r="AA651" s="256"/>
      <c r="AB651" s="256"/>
      <c r="AC651" s="256"/>
      <c r="AD651" s="256"/>
      <c r="AE651" s="256"/>
      <c r="AF651" s="256"/>
      <c r="AG651" s="256"/>
      <c r="AH651" s="258"/>
      <c r="AI651" s="259"/>
      <c r="AJ651" s="258"/>
      <c r="AK651" s="260"/>
      <c r="AL651" s="261"/>
      <c r="AM651" s="261"/>
      <c r="AN651" s="261"/>
      <c r="AO651" s="264"/>
    </row>
    <row r="652" spans="21:41" ht="14.25">
      <c r="U652" s="256"/>
      <c r="V652" s="257"/>
      <c r="W652" s="256"/>
      <c r="X652" s="257"/>
      <c r="Y652" s="257"/>
      <c r="Z652" s="257"/>
      <c r="AA652" s="256"/>
      <c r="AB652" s="256"/>
      <c r="AC652" s="256"/>
      <c r="AD652" s="256"/>
      <c r="AE652" s="256"/>
      <c r="AF652" s="256"/>
      <c r="AG652" s="256"/>
      <c r="AH652" s="258"/>
      <c r="AI652" s="259"/>
      <c r="AJ652" s="258"/>
      <c r="AK652" s="260"/>
      <c r="AL652" s="261"/>
      <c r="AM652" s="261"/>
      <c r="AN652" s="261"/>
      <c r="AO652" s="264"/>
    </row>
    <row r="653" spans="21:41" ht="14.25">
      <c r="U653" s="256"/>
      <c r="V653" s="257"/>
      <c r="W653" s="256"/>
      <c r="X653" s="257"/>
      <c r="Y653" s="257"/>
      <c r="Z653" s="257"/>
      <c r="AA653" s="256"/>
      <c r="AB653" s="256"/>
      <c r="AC653" s="256"/>
      <c r="AD653" s="256"/>
      <c r="AE653" s="256"/>
      <c r="AF653" s="256"/>
      <c r="AG653" s="256"/>
      <c r="AH653" s="258"/>
      <c r="AI653" s="259"/>
      <c r="AJ653" s="258"/>
      <c r="AK653" s="260"/>
      <c r="AL653" s="261"/>
      <c r="AM653" s="261"/>
      <c r="AN653" s="261"/>
      <c r="AO653" s="264"/>
    </row>
    <row r="654" spans="21:41" ht="14.25">
      <c r="U654" s="256"/>
      <c r="V654" s="257"/>
      <c r="W654" s="256"/>
      <c r="X654" s="257"/>
      <c r="Y654" s="257"/>
      <c r="Z654" s="257"/>
      <c r="AA654" s="256"/>
      <c r="AB654" s="256"/>
      <c r="AC654" s="256"/>
      <c r="AD654" s="256"/>
      <c r="AE654" s="256"/>
      <c r="AF654" s="256"/>
      <c r="AG654" s="256"/>
      <c r="AH654" s="258"/>
      <c r="AI654" s="259"/>
      <c r="AJ654" s="258"/>
      <c r="AK654" s="260"/>
      <c r="AL654" s="261"/>
      <c r="AM654" s="261"/>
      <c r="AN654" s="261"/>
      <c r="AO654" s="264"/>
    </row>
    <row r="655" spans="21:41" ht="14.25">
      <c r="U655" s="256"/>
      <c r="V655" s="257"/>
      <c r="W655" s="256"/>
      <c r="X655" s="257"/>
      <c r="Y655" s="257"/>
      <c r="Z655" s="257"/>
      <c r="AA655" s="256"/>
      <c r="AB655" s="256"/>
      <c r="AC655" s="256"/>
      <c r="AD655" s="256"/>
      <c r="AE655" s="256"/>
      <c r="AF655" s="256"/>
      <c r="AG655" s="256"/>
      <c r="AH655" s="258"/>
      <c r="AI655" s="259"/>
      <c r="AJ655" s="258"/>
      <c r="AK655" s="260"/>
      <c r="AL655" s="261"/>
      <c r="AM655" s="261"/>
      <c r="AN655" s="261"/>
      <c r="AO655" s="264"/>
    </row>
    <row r="656" spans="21:41" ht="14.25">
      <c r="U656" s="256"/>
      <c r="V656" s="257"/>
      <c r="W656" s="256"/>
      <c r="X656" s="257"/>
      <c r="Y656" s="257"/>
      <c r="Z656" s="257"/>
      <c r="AA656" s="256"/>
      <c r="AB656" s="256"/>
      <c r="AC656" s="256"/>
      <c r="AD656" s="256"/>
      <c r="AE656" s="256"/>
      <c r="AF656" s="256"/>
      <c r="AG656" s="256"/>
      <c r="AH656" s="258"/>
      <c r="AI656" s="259"/>
      <c r="AJ656" s="258"/>
      <c r="AK656" s="260"/>
      <c r="AL656" s="261"/>
      <c r="AM656" s="261"/>
      <c r="AN656" s="261"/>
      <c r="AO656" s="264"/>
    </row>
    <row r="657" spans="21:41" ht="14.25">
      <c r="U657" s="256"/>
      <c r="V657" s="257"/>
      <c r="W657" s="256"/>
      <c r="X657" s="257"/>
      <c r="Y657" s="257"/>
      <c r="Z657" s="257"/>
      <c r="AA657" s="256"/>
      <c r="AB657" s="256"/>
      <c r="AC657" s="256"/>
      <c r="AD657" s="256"/>
      <c r="AE657" s="256"/>
      <c r="AF657" s="256"/>
      <c r="AG657" s="256"/>
      <c r="AH657" s="258"/>
      <c r="AI657" s="259"/>
      <c r="AJ657" s="258"/>
      <c r="AK657" s="260"/>
      <c r="AL657" s="261"/>
      <c r="AM657" s="261"/>
      <c r="AN657" s="261"/>
      <c r="AO657" s="264"/>
    </row>
    <row r="658" spans="21:41" ht="14.25">
      <c r="U658" s="256"/>
      <c r="V658" s="257"/>
      <c r="W658" s="256"/>
      <c r="X658" s="257"/>
      <c r="Y658" s="257"/>
      <c r="Z658" s="257"/>
      <c r="AA658" s="256"/>
      <c r="AB658" s="256"/>
      <c r="AC658" s="256"/>
      <c r="AD658" s="256"/>
      <c r="AE658" s="256"/>
      <c r="AF658" s="256"/>
      <c r="AG658" s="256"/>
      <c r="AH658" s="258"/>
      <c r="AI658" s="259"/>
      <c r="AJ658" s="258"/>
      <c r="AK658" s="260"/>
      <c r="AL658" s="261"/>
      <c r="AM658" s="261"/>
      <c r="AN658" s="261"/>
      <c r="AO658" s="264"/>
    </row>
    <row r="659" spans="21:41" ht="14.25">
      <c r="U659" s="256"/>
      <c r="V659" s="257"/>
      <c r="W659" s="256"/>
      <c r="X659" s="257"/>
      <c r="Y659" s="257"/>
      <c r="Z659" s="257"/>
      <c r="AA659" s="256"/>
      <c r="AB659" s="256"/>
      <c r="AC659" s="256"/>
      <c r="AD659" s="256"/>
      <c r="AE659" s="256"/>
      <c r="AF659" s="256"/>
      <c r="AG659" s="256"/>
      <c r="AH659" s="258"/>
      <c r="AI659" s="259"/>
      <c r="AJ659" s="258"/>
      <c r="AK659" s="260"/>
      <c r="AL659" s="261"/>
      <c r="AM659" s="261"/>
      <c r="AN659" s="261"/>
      <c r="AO659" s="264"/>
    </row>
    <row r="660" spans="21:41" ht="14.25">
      <c r="U660" s="256"/>
      <c r="V660" s="257"/>
      <c r="W660" s="256"/>
      <c r="X660" s="257"/>
      <c r="Y660" s="257"/>
      <c r="Z660" s="257"/>
      <c r="AA660" s="256"/>
      <c r="AB660" s="256"/>
      <c r="AC660" s="256"/>
      <c r="AD660" s="256"/>
      <c r="AE660" s="256"/>
      <c r="AF660" s="256"/>
      <c r="AG660" s="256"/>
      <c r="AH660" s="258"/>
      <c r="AI660" s="259"/>
      <c r="AJ660" s="258"/>
      <c r="AK660" s="260"/>
      <c r="AL660" s="261"/>
      <c r="AM660" s="261"/>
      <c r="AN660" s="261"/>
      <c r="AO660" s="264"/>
    </row>
    <row r="661" spans="21:41" ht="14.25">
      <c r="U661" s="256"/>
      <c r="V661" s="257"/>
      <c r="W661" s="256"/>
      <c r="X661" s="257"/>
      <c r="Y661" s="257"/>
      <c r="Z661" s="257"/>
      <c r="AA661" s="256"/>
      <c r="AB661" s="256"/>
      <c r="AC661" s="256"/>
      <c r="AD661" s="256"/>
      <c r="AE661" s="256"/>
      <c r="AF661" s="256"/>
      <c r="AG661" s="256"/>
      <c r="AH661" s="258"/>
      <c r="AI661" s="259"/>
      <c r="AJ661" s="258"/>
      <c r="AK661" s="260"/>
      <c r="AL661" s="261"/>
      <c r="AM661" s="261"/>
      <c r="AN661" s="261"/>
      <c r="AO661" s="264"/>
    </row>
    <row r="662" spans="21:41" ht="14.25">
      <c r="U662" s="256"/>
      <c r="V662" s="257"/>
      <c r="W662" s="256"/>
      <c r="X662" s="257"/>
      <c r="Y662" s="257"/>
      <c r="Z662" s="257"/>
      <c r="AA662" s="256"/>
      <c r="AB662" s="256"/>
      <c r="AC662" s="256"/>
      <c r="AD662" s="256"/>
      <c r="AE662" s="256"/>
      <c r="AF662" s="256"/>
      <c r="AG662" s="256"/>
      <c r="AH662" s="258"/>
      <c r="AI662" s="259"/>
      <c r="AJ662" s="258"/>
      <c r="AK662" s="260"/>
      <c r="AL662" s="261"/>
      <c r="AM662" s="261"/>
      <c r="AN662" s="261"/>
      <c r="AO662" s="264"/>
    </row>
    <row r="663" spans="21:41" ht="14.25">
      <c r="U663" s="256"/>
      <c r="V663" s="257"/>
      <c r="W663" s="256"/>
      <c r="X663" s="257"/>
      <c r="Y663" s="257"/>
      <c r="Z663" s="257"/>
      <c r="AA663" s="256"/>
      <c r="AB663" s="256"/>
      <c r="AC663" s="256"/>
      <c r="AD663" s="256"/>
      <c r="AE663" s="256"/>
      <c r="AF663" s="256"/>
      <c r="AG663" s="256"/>
      <c r="AH663" s="258"/>
      <c r="AI663" s="259"/>
      <c r="AJ663" s="258"/>
      <c r="AK663" s="260"/>
      <c r="AL663" s="261"/>
      <c r="AM663" s="261"/>
      <c r="AN663" s="261"/>
      <c r="AO663" s="264"/>
    </row>
    <row r="664" spans="21:41" ht="14.25">
      <c r="U664" s="256"/>
      <c r="V664" s="257"/>
      <c r="W664" s="256"/>
      <c r="X664" s="257"/>
      <c r="Y664" s="257"/>
      <c r="Z664" s="257"/>
      <c r="AA664" s="256"/>
      <c r="AB664" s="256"/>
      <c r="AC664" s="256"/>
      <c r="AD664" s="256"/>
      <c r="AE664" s="256"/>
      <c r="AF664" s="256"/>
      <c r="AG664" s="256"/>
      <c r="AH664" s="258"/>
      <c r="AI664" s="259"/>
      <c r="AJ664" s="258"/>
      <c r="AK664" s="260"/>
      <c r="AL664" s="261"/>
      <c r="AM664" s="261"/>
      <c r="AN664" s="261"/>
      <c r="AO664" s="264"/>
    </row>
    <row r="665" spans="21:41" ht="14.25">
      <c r="U665" s="256"/>
      <c r="V665" s="257"/>
      <c r="W665" s="256"/>
      <c r="X665" s="257"/>
      <c r="Y665" s="257"/>
      <c r="Z665" s="257"/>
      <c r="AA665" s="256"/>
      <c r="AB665" s="256"/>
      <c r="AC665" s="256"/>
      <c r="AD665" s="256"/>
      <c r="AE665" s="256"/>
      <c r="AF665" s="256"/>
      <c r="AG665" s="256"/>
      <c r="AH665" s="258"/>
      <c r="AI665" s="259"/>
      <c r="AJ665" s="258"/>
      <c r="AK665" s="260"/>
      <c r="AL665" s="261"/>
      <c r="AM665" s="261"/>
      <c r="AN665" s="261"/>
      <c r="AO665" s="264"/>
    </row>
    <row r="666" spans="21:41" ht="14.25">
      <c r="U666" s="256"/>
      <c r="V666" s="257"/>
      <c r="W666" s="256"/>
      <c r="X666" s="257"/>
      <c r="Y666" s="257"/>
      <c r="Z666" s="257"/>
      <c r="AA666" s="256"/>
      <c r="AB666" s="256"/>
      <c r="AC666" s="256"/>
      <c r="AD666" s="256"/>
      <c r="AE666" s="256"/>
      <c r="AF666" s="256"/>
      <c r="AG666" s="256"/>
      <c r="AH666" s="258"/>
      <c r="AI666" s="259"/>
      <c r="AJ666" s="258"/>
      <c r="AK666" s="260"/>
      <c r="AL666" s="261"/>
      <c r="AM666" s="261"/>
      <c r="AN666" s="261"/>
      <c r="AO666" s="264"/>
    </row>
    <row r="667" spans="21:41" ht="14.25">
      <c r="U667" s="256"/>
      <c r="V667" s="257"/>
      <c r="W667" s="256"/>
      <c r="X667" s="257"/>
      <c r="Y667" s="257"/>
      <c r="Z667" s="257"/>
      <c r="AA667" s="256"/>
      <c r="AB667" s="256"/>
      <c r="AC667" s="256"/>
      <c r="AD667" s="256"/>
      <c r="AE667" s="256"/>
      <c r="AF667" s="256"/>
      <c r="AG667" s="256"/>
      <c r="AH667" s="258"/>
      <c r="AI667" s="259"/>
      <c r="AJ667" s="258"/>
      <c r="AK667" s="260"/>
      <c r="AL667" s="261"/>
      <c r="AM667" s="261"/>
      <c r="AN667" s="261"/>
      <c r="AO667" s="264"/>
    </row>
    <row r="668" spans="21:41" ht="14.25">
      <c r="U668" s="256"/>
      <c r="V668" s="257"/>
      <c r="W668" s="256"/>
      <c r="X668" s="257"/>
      <c r="Y668" s="257"/>
      <c r="Z668" s="257"/>
      <c r="AA668" s="256"/>
      <c r="AB668" s="256"/>
      <c r="AC668" s="256"/>
      <c r="AD668" s="256"/>
      <c r="AE668" s="256"/>
      <c r="AF668" s="256"/>
      <c r="AG668" s="256"/>
      <c r="AH668" s="258"/>
      <c r="AI668" s="259"/>
      <c r="AJ668" s="258"/>
      <c r="AK668" s="260"/>
      <c r="AL668" s="261"/>
      <c r="AM668" s="261"/>
      <c r="AN668" s="261"/>
      <c r="AO668" s="264"/>
    </row>
    <row r="669" spans="21:41" ht="14.25">
      <c r="U669" s="256"/>
      <c r="V669" s="257"/>
      <c r="W669" s="256"/>
      <c r="X669" s="257"/>
      <c r="Y669" s="257"/>
      <c r="Z669" s="257"/>
      <c r="AA669" s="256"/>
      <c r="AB669" s="256"/>
      <c r="AC669" s="256"/>
      <c r="AD669" s="256"/>
      <c r="AE669" s="256"/>
      <c r="AF669" s="256"/>
      <c r="AG669" s="256"/>
      <c r="AH669" s="258"/>
      <c r="AI669" s="259"/>
      <c r="AJ669" s="258"/>
      <c r="AK669" s="260"/>
      <c r="AL669" s="261"/>
      <c r="AM669" s="261"/>
      <c r="AN669" s="261"/>
      <c r="AO669" s="264"/>
    </row>
    <row r="670" spans="21:41" ht="14.25">
      <c r="U670" s="256"/>
      <c r="V670" s="257"/>
      <c r="W670" s="256"/>
      <c r="X670" s="257"/>
      <c r="Y670" s="257"/>
      <c r="Z670" s="257"/>
      <c r="AA670" s="256"/>
      <c r="AB670" s="256"/>
      <c r="AC670" s="256"/>
      <c r="AD670" s="256"/>
      <c r="AE670" s="256"/>
      <c r="AF670" s="256"/>
      <c r="AG670" s="256"/>
      <c r="AH670" s="258"/>
      <c r="AI670" s="259"/>
      <c r="AJ670" s="258"/>
      <c r="AK670" s="260"/>
      <c r="AL670" s="261"/>
      <c r="AM670" s="261"/>
      <c r="AN670" s="261"/>
      <c r="AO670" s="264"/>
    </row>
    <row r="671" spans="21:41" ht="14.25">
      <c r="U671" s="256"/>
      <c r="V671" s="257"/>
      <c r="W671" s="256"/>
      <c r="X671" s="257"/>
      <c r="Y671" s="257"/>
      <c r="Z671" s="257"/>
      <c r="AA671" s="256"/>
      <c r="AB671" s="256"/>
      <c r="AC671" s="256"/>
      <c r="AD671" s="256"/>
      <c r="AE671" s="256"/>
      <c r="AF671" s="256"/>
      <c r="AG671" s="256"/>
      <c r="AH671" s="258"/>
      <c r="AI671" s="259"/>
      <c r="AJ671" s="258"/>
      <c r="AK671" s="260"/>
      <c r="AL671" s="261"/>
      <c r="AM671" s="261"/>
      <c r="AN671" s="261"/>
      <c r="AO671" s="264"/>
    </row>
    <row r="672" spans="21:41" ht="14.25">
      <c r="U672" s="256"/>
      <c r="V672" s="257"/>
      <c r="W672" s="256"/>
      <c r="X672" s="257"/>
      <c r="Y672" s="257"/>
      <c r="Z672" s="257"/>
      <c r="AA672" s="256"/>
      <c r="AB672" s="256"/>
      <c r="AC672" s="256"/>
      <c r="AD672" s="256"/>
      <c r="AE672" s="256"/>
      <c r="AF672" s="256"/>
      <c r="AG672" s="256"/>
      <c r="AH672" s="258"/>
      <c r="AI672" s="259"/>
      <c r="AJ672" s="258"/>
      <c r="AK672" s="260"/>
      <c r="AL672" s="261"/>
      <c r="AM672" s="261"/>
      <c r="AN672" s="261"/>
      <c r="AO672" s="264"/>
    </row>
    <row r="673" spans="21:41" ht="14.25">
      <c r="U673" s="256"/>
      <c r="V673" s="257"/>
      <c r="W673" s="256"/>
      <c r="X673" s="257"/>
      <c r="Y673" s="257"/>
      <c r="Z673" s="257"/>
      <c r="AA673" s="256"/>
      <c r="AB673" s="256"/>
      <c r="AC673" s="256"/>
      <c r="AD673" s="256"/>
      <c r="AE673" s="256"/>
      <c r="AF673" s="256"/>
      <c r="AG673" s="256"/>
      <c r="AH673" s="258"/>
      <c r="AI673" s="259"/>
      <c r="AJ673" s="258"/>
      <c r="AK673" s="260"/>
      <c r="AL673" s="261"/>
      <c r="AM673" s="261"/>
      <c r="AN673" s="261"/>
      <c r="AO673" s="264"/>
    </row>
    <row r="674" spans="21:41" ht="14.25">
      <c r="U674" s="256"/>
      <c r="V674" s="257"/>
      <c r="W674" s="256"/>
      <c r="X674" s="257"/>
      <c r="Y674" s="257"/>
      <c r="Z674" s="257"/>
      <c r="AA674" s="256"/>
      <c r="AB674" s="256"/>
      <c r="AC674" s="256"/>
      <c r="AD674" s="256"/>
      <c r="AE674" s="256"/>
      <c r="AF674" s="256"/>
      <c r="AG674" s="256"/>
      <c r="AH674" s="258"/>
      <c r="AI674" s="259"/>
      <c r="AJ674" s="258"/>
      <c r="AK674" s="260"/>
      <c r="AL674" s="261"/>
      <c r="AM674" s="261"/>
      <c r="AN674" s="261"/>
      <c r="AO674" s="264"/>
    </row>
    <row r="675" spans="21:41" ht="14.25">
      <c r="U675" s="256"/>
      <c r="V675" s="257"/>
      <c r="W675" s="256"/>
      <c r="X675" s="257"/>
      <c r="Y675" s="257"/>
      <c r="Z675" s="257"/>
      <c r="AA675" s="256"/>
      <c r="AB675" s="256"/>
      <c r="AC675" s="256"/>
      <c r="AD675" s="256"/>
      <c r="AE675" s="256"/>
      <c r="AF675" s="256"/>
      <c r="AG675" s="256"/>
      <c r="AH675" s="258"/>
      <c r="AI675" s="259"/>
      <c r="AJ675" s="258"/>
      <c r="AK675" s="260"/>
      <c r="AL675" s="261"/>
      <c r="AM675" s="261"/>
      <c r="AN675" s="261"/>
      <c r="AO675" s="264"/>
    </row>
    <row r="676" spans="21:41" ht="14.25">
      <c r="U676" s="256"/>
      <c r="V676" s="257"/>
      <c r="W676" s="256"/>
      <c r="X676" s="257"/>
      <c r="Y676" s="257"/>
      <c r="Z676" s="257"/>
      <c r="AA676" s="256"/>
      <c r="AB676" s="256"/>
      <c r="AC676" s="256"/>
      <c r="AD676" s="256"/>
      <c r="AE676" s="256"/>
      <c r="AF676" s="256"/>
      <c r="AG676" s="256"/>
      <c r="AH676" s="258"/>
      <c r="AI676" s="259"/>
      <c r="AJ676" s="258"/>
      <c r="AK676" s="260"/>
      <c r="AL676" s="261"/>
      <c r="AM676" s="261"/>
      <c r="AN676" s="261"/>
      <c r="AO676" s="264"/>
    </row>
    <row r="677" spans="21:41" ht="14.25">
      <c r="U677" s="256"/>
      <c r="V677" s="257"/>
      <c r="W677" s="256"/>
      <c r="X677" s="257"/>
      <c r="Y677" s="257"/>
      <c r="Z677" s="257"/>
      <c r="AA677" s="256"/>
      <c r="AB677" s="256"/>
      <c r="AC677" s="256"/>
      <c r="AD677" s="256"/>
      <c r="AE677" s="256"/>
      <c r="AF677" s="256"/>
      <c r="AG677" s="256"/>
      <c r="AH677" s="258"/>
      <c r="AI677" s="259"/>
      <c r="AJ677" s="258"/>
      <c r="AK677" s="260"/>
      <c r="AL677" s="261"/>
      <c r="AM677" s="261"/>
      <c r="AN677" s="261"/>
      <c r="AO677" s="264"/>
    </row>
    <row r="678" spans="21:41" ht="14.25">
      <c r="U678" s="256"/>
      <c r="V678" s="257"/>
      <c r="W678" s="256"/>
      <c r="X678" s="257"/>
      <c r="Y678" s="257"/>
      <c r="Z678" s="257"/>
      <c r="AA678" s="256"/>
      <c r="AB678" s="256"/>
      <c r="AC678" s="256"/>
      <c r="AD678" s="256"/>
      <c r="AE678" s="256"/>
      <c r="AF678" s="256"/>
      <c r="AG678" s="256"/>
      <c r="AH678" s="258"/>
      <c r="AI678" s="259"/>
      <c r="AJ678" s="258"/>
      <c r="AK678" s="260"/>
      <c r="AL678" s="261"/>
      <c r="AM678" s="261"/>
      <c r="AN678" s="261"/>
      <c r="AO678" s="264"/>
    </row>
    <row r="679" spans="21:41" ht="14.25">
      <c r="U679" s="256"/>
      <c r="V679" s="257"/>
      <c r="W679" s="256"/>
      <c r="X679" s="257"/>
      <c r="Y679" s="257"/>
      <c r="Z679" s="257"/>
      <c r="AA679" s="256"/>
      <c r="AB679" s="256"/>
      <c r="AC679" s="256"/>
      <c r="AD679" s="256"/>
      <c r="AE679" s="256"/>
      <c r="AF679" s="256"/>
      <c r="AG679" s="256"/>
      <c r="AH679" s="258"/>
      <c r="AI679" s="259"/>
      <c r="AJ679" s="258"/>
      <c r="AK679" s="260"/>
      <c r="AL679" s="261"/>
      <c r="AM679" s="261"/>
      <c r="AN679" s="261"/>
      <c r="AO679" s="264"/>
    </row>
    <row r="680" spans="21:41" ht="14.25">
      <c r="U680" s="256"/>
      <c r="V680" s="257"/>
      <c r="W680" s="256"/>
      <c r="X680" s="257"/>
      <c r="Y680" s="257"/>
      <c r="Z680" s="257"/>
      <c r="AA680" s="256"/>
      <c r="AB680" s="256"/>
      <c r="AC680" s="256"/>
      <c r="AD680" s="256"/>
      <c r="AE680" s="256"/>
      <c r="AF680" s="256"/>
      <c r="AG680" s="256"/>
      <c r="AH680" s="258"/>
      <c r="AI680" s="259"/>
      <c r="AJ680" s="258"/>
      <c r="AK680" s="260"/>
      <c r="AL680" s="261"/>
      <c r="AM680" s="261"/>
      <c r="AN680" s="261"/>
      <c r="AO680" s="264"/>
    </row>
    <row r="681" spans="21:41" ht="14.25">
      <c r="U681" s="256"/>
      <c r="V681" s="257"/>
      <c r="W681" s="256"/>
      <c r="X681" s="257"/>
      <c r="Y681" s="257"/>
      <c r="Z681" s="257"/>
      <c r="AA681" s="256"/>
      <c r="AB681" s="256"/>
      <c r="AC681" s="256"/>
      <c r="AD681" s="256"/>
      <c r="AE681" s="256"/>
      <c r="AF681" s="256"/>
      <c r="AG681" s="256"/>
      <c r="AH681" s="258"/>
      <c r="AI681" s="259"/>
      <c r="AJ681" s="258"/>
      <c r="AK681" s="260"/>
      <c r="AL681" s="261"/>
      <c r="AM681" s="261"/>
      <c r="AN681" s="261"/>
      <c r="AO681" s="264"/>
    </row>
    <row r="682" spans="21:41" ht="14.25">
      <c r="U682" s="256"/>
      <c r="V682" s="257"/>
      <c r="W682" s="256"/>
      <c r="X682" s="257"/>
      <c r="Y682" s="257"/>
      <c r="Z682" s="257"/>
      <c r="AA682" s="256"/>
      <c r="AB682" s="256"/>
      <c r="AC682" s="256"/>
      <c r="AD682" s="256"/>
      <c r="AE682" s="256"/>
      <c r="AF682" s="256"/>
      <c r="AG682" s="256"/>
      <c r="AH682" s="258"/>
      <c r="AI682" s="259"/>
      <c r="AJ682" s="258"/>
      <c r="AK682" s="260"/>
      <c r="AL682" s="261"/>
      <c r="AM682" s="261"/>
      <c r="AN682" s="261"/>
      <c r="AO682" s="264"/>
    </row>
    <row r="683" spans="21:41" ht="14.25">
      <c r="U683" s="256"/>
      <c r="V683" s="257"/>
      <c r="W683" s="256"/>
      <c r="X683" s="257"/>
      <c r="Y683" s="257"/>
      <c r="Z683" s="257"/>
      <c r="AA683" s="256"/>
      <c r="AB683" s="256"/>
      <c r="AC683" s="256"/>
      <c r="AD683" s="256"/>
      <c r="AE683" s="256"/>
      <c r="AF683" s="256"/>
      <c r="AG683" s="256"/>
      <c r="AH683" s="258"/>
      <c r="AI683" s="259"/>
      <c r="AJ683" s="258"/>
      <c r="AK683" s="260"/>
      <c r="AL683" s="261"/>
      <c r="AM683" s="261"/>
      <c r="AN683" s="261"/>
      <c r="AO683" s="264"/>
    </row>
    <row r="684" spans="21:41" ht="14.25">
      <c r="U684" s="256"/>
      <c r="V684" s="257"/>
      <c r="W684" s="256"/>
      <c r="X684" s="257"/>
      <c r="Y684" s="257"/>
      <c r="Z684" s="257"/>
      <c r="AA684" s="256"/>
      <c r="AB684" s="256"/>
      <c r="AC684" s="256"/>
      <c r="AD684" s="256"/>
      <c r="AE684" s="256"/>
      <c r="AF684" s="256"/>
      <c r="AG684" s="256"/>
      <c r="AH684" s="258"/>
      <c r="AI684" s="259"/>
      <c r="AJ684" s="258"/>
      <c r="AK684" s="260"/>
      <c r="AL684" s="261"/>
      <c r="AM684" s="261"/>
      <c r="AN684" s="261"/>
      <c r="AO684" s="264"/>
    </row>
    <row r="685" spans="21:41" ht="14.25">
      <c r="U685" s="256"/>
      <c r="V685" s="257"/>
      <c r="W685" s="256"/>
      <c r="X685" s="257"/>
      <c r="Y685" s="257"/>
      <c r="Z685" s="257"/>
      <c r="AA685" s="256"/>
      <c r="AB685" s="256"/>
      <c r="AC685" s="256"/>
      <c r="AD685" s="256"/>
      <c r="AE685" s="256"/>
      <c r="AF685" s="256"/>
      <c r="AG685" s="256"/>
      <c r="AH685" s="258"/>
      <c r="AI685" s="259"/>
      <c r="AJ685" s="258"/>
      <c r="AK685" s="260"/>
      <c r="AL685" s="261"/>
      <c r="AM685" s="261"/>
      <c r="AN685" s="261"/>
      <c r="AO685" s="264"/>
    </row>
    <row r="686" spans="21:41" ht="14.25">
      <c r="U686" s="256"/>
      <c r="V686" s="257"/>
      <c r="W686" s="256"/>
      <c r="X686" s="257"/>
      <c r="Y686" s="257"/>
      <c r="Z686" s="257"/>
      <c r="AA686" s="256"/>
      <c r="AB686" s="256"/>
      <c r="AC686" s="256"/>
      <c r="AD686" s="256"/>
      <c r="AE686" s="256"/>
      <c r="AF686" s="256"/>
      <c r="AG686" s="256"/>
      <c r="AH686" s="258"/>
      <c r="AI686" s="259"/>
      <c r="AJ686" s="258"/>
      <c r="AK686" s="260"/>
      <c r="AL686" s="261"/>
      <c r="AM686" s="261"/>
      <c r="AN686" s="261"/>
      <c r="AO686" s="264"/>
    </row>
    <row r="687" spans="21:41" ht="14.25">
      <c r="U687" s="256"/>
      <c r="V687" s="257"/>
      <c r="W687" s="256"/>
      <c r="X687" s="257"/>
      <c r="Y687" s="257"/>
      <c r="Z687" s="257"/>
      <c r="AA687" s="256"/>
      <c r="AB687" s="256"/>
      <c r="AC687" s="256"/>
      <c r="AD687" s="256"/>
      <c r="AE687" s="256"/>
      <c r="AF687" s="256"/>
      <c r="AG687" s="256"/>
      <c r="AH687" s="258"/>
      <c r="AI687" s="259"/>
      <c r="AJ687" s="258"/>
      <c r="AK687" s="260"/>
      <c r="AL687" s="261"/>
      <c r="AM687" s="261"/>
      <c r="AN687" s="261"/>
      <c r="AO687" s="264"/>
    </row>
    <row r="688" spans="21:41" ht="14.25">
      <c r="U688" s="256"/>
      <c r="V688" s="257"/>
      <c r="W688" s="256"/>
      <c r="X688" s="257"/>
      <c r="Y688" s="257"/>
      <c r="Z688" s="257"/>
      <c r="AA688" s="256"/>
      <c r="AB688" s="256"/>
      <c r="AC688" s="256"/>
      <c r="AD688" s="256"/>
      <c r="AE688" s="256"/>
      <c r="AF688" s="256"/>
      <c r="AG688" s="256"/>
      <c r="AH688" s="258"/>
      <c r="AI688" s="259"/>
      <c r="AJ688" s="258"/>
      <c r="AK688" s="260"/>
      <c r="AL688" s="261"/>
      <c r="AM688" s="261"/>
      <c r="AN688" s="261"/>
      <c r="AO688" s="264"/>
    </row>
    <row r="689" spans="21:41" ht="14.25">
      <c r="U689" s="256"/>
      <c r="V689" s="257"/>
      <c r="W689" s="256"/>
      <c r="X689" s="257"/>
      <c r="Y689" s="257"/>
      <c r="Z689" s="257"/>
      <c r="AA689" s="256"/>
      <c r="AB689" s="256"/>
      <c r="AC689" s="256"/>
      <c r="AD689" s="256"/>
      <c r="AE689" s="256"/>
      <c r="AF689" s="256"/>
      <c r="AG689" s="256"/>
      <c r="AH689" s="258"/>
      <c r="AI689" s="259"/>
      <c r="AJ689" s="258"/>
      <c r="AK689" s="260"/>
      <c r="AL689" s="261"/>
      <c r="AM689" s="261"/>
      <c r="AN689" s="261"/>
      <c r="AO689" s="264"/>
    </row>
    <row r="690" spans="21:41" ht="14.25">
      <c r="U690" s="256"/>
      <c r="V690" s="257"/>
      <c r="W690" s="256"/>
      <c r="X690" s="257"/>
      <c r="Y690" s="257"/>
      <c r="Z690" s="257"/>
      <c r="AA690" s="256"/>
      <c r="AB690" s="256"/>
      <c r="AC690" s="256"/>
      <c r="AD690" s="256"/>
      <c r="AE690" s="256"/>
      <c r="AF690" s="256"/>
      <c r="AG690" s="256"/>
      <c r="AH690" s="258"/>
      <c r="AI690" s="259"/>
      <c r="AJ690" s="258"/>
      <c r="AK690" s="260"/>
      <c r="AL690" s="261"/>
      <c r="AM690" s="261"/>
      <c r="AN690" s="261"/>
      <c r="AO690" s="264"/>
    </row>
    <row r="691" spans="21:41" ht="14.25">
      <c r="U691" s="256"/>
      <c r="V691" s="257"/>
      <c r="W691" s="256"/>
      <c r="X691" s="257"/>
      <c r="Y691" s="257"/>
      <c r="Z691" s="257"/>
      <c r="AA691" s="256"/>
      <c r="AB691" s="256"/>
      <c r="AC691" s="256"/>
      <c r="AD691" s="256"/>
      <c r="AE691" s="256"/>
      <c r="AF691" s="256"/>
      <c r="AG691" s="256"/>
      <c r="AH691" s="258"/>
      <c r="AI691" s="259"/>
      <c r="AJ691" s="258"/>
      <c r="AK691" s="260"/>
      <c r="AL691" s="261"/>
      <c r="AM691" s="261"/>
      <c r="AN691" s="261"/>
      <c r="AO691" s="264"/>
    </row>
    <row r="692" spans="21:41" ht="14.25">
      <c r="U692" s="256"/>
      <c r="V692" s="257"/>
      <c r="W692" s="256"/>
      <c r="X692" s="257"/>
      <c r="Y692" s="257"/>
      <c r="Z692" s="257"/>
      <c r="AA692" s="256"/>
      <c r="AB692" s="256"/>
      <c r="AC692" s="256"/>
      <c r="AD692" s="256"/>
      <c r="AE692" s="256"/>
      <c r="AF692" s="256"/>
      <c r="AG692" s="256"/>
      <c r="AH692" s="258"/>
      <c r="AI692" s="259"/>
      <c r="AJ692" s="258"/>
      <c r="AK692" s="260"/>
      <c r="AL692" s="261"/>
      <c r="AM692" s="261"/>
      <c r="AN692" s="261"/>
      <c r="AO692" s="264"/>
    </row>
    <row r="693" spans="21:41" ht="14.25">
      <c r="U693" s="256"/>
      <c r="V693" s="257"/>
      <c r="W693" s="256"/>
      <c r="X693" s="257"/>
      <c r="Y693" s="257"/>
      <c r="Z693" s="257"/>
      <c r="AA693" s="256"/>
      <c r="AB693" s="256"/>
      <c r="AC693" s="256"/>
      <c r="AD693" s="256"/>
      <c r="AE693" s="256"/>
      <c r="AF693" s="256"/>
      <c r="AG693" s="256"/>
      <c r="AH693" s="258"/>
      <c r="AI693" s="259"/>
      <c r="AJ693" s="258"/>
      <c r="AK693" s="260"/>
      <c r="AL693" s="261"/>
      <c r="AM693" s="261"/>
      <c r="AN693" s="261"/>
      <c r="AO693" s="264"/>
    </row>
    <row r="694" spans="21:41" ht="14.25">
      <c r="U694" s="256"/>
      <c r="V694" s="257"/>
      <c r="W694" s="256"/>
      <c r="X694" s="257"/>
      <c r="Y694" s="257"/>
      <c r="Z694" s="257"/>
      <c r="AA694" s="256"/>
      <c r="AB694" s="256"/>
      <c r="AC694" s="256"/>
      <c r="AD694" s="256"/>
      <c r="AE694" s="256"/>
      <c r="AF694" s="256"/>
      <c r="AG694" s="256"/>
      <c r="AH694" s="258"/>
      <c r="AI694" s="259"/>
      <c r="AJ694" s="258"/>
      <c r="AK694" s="260"/>
      <c r="AL694" s="261"/>
      <c r="AM694" s="261"/>
      <c r="AN694" s="261"/>
      <c r="AO694" s="264"/>
    </row>
    <row r="695" spans="21:41" ht="14.25">
      <c r="U695" s="256"/>
      <c r="V695" s="257"/>
      <c r="W695" s="256"/>
      <c r="X695" s="257"/>
      <c r="Y695" s="257"/>
      <c r="Z695" s="257"/>
      <c r="AA695" s="256"/>
      <c r="AB695" s="256"/>
      <c r="AC695" s="256"/>
      <c r="AD695" s="256"/>
      <c r="AE695" s="256"/>
      <c r="AF695" s="256"/>
      <c r="AG695" s="256"/>
      <c r="AH695" s="258"/>
      <c r="AI695" s="259"/>
      <c r="AJ695" s="258"/>
      <c r="AK695" s="260"/>
      <c r="AL695" s="261"/>
      <c r="AM695" s="261"/>
      <c r="AN695" s="261"/>
      <c r="AO695" s="264"/>
    </row>
    <row r="696" spans="21:41" ht="14.25">
      <c r="U696" s="256"/>
      <c r="V696" s="257"/>
      <c r="W696" s="256"/>
      <c r="X696" s="257"/>
      <c r="Y696" s="257"/>
      <c r="Z696" s="257"/>
      <c r="AA696" s="256"/>
      <c r="AB696" s="256"/>
      <c r="AC696" s="256"/>
      <c r="AD696" s="256"/>
      <c r="AE696" s="256"/>
      <c r="AF696" s="256"/>
      <c r="AG696" s="256"/>
      <c r="AH696" s="258"/>
      <c r="AI696" s="259"/>
      <c r="AJ696" s="258"/>
      <c r="AK696" s="260"/>
      <c r="AL696" s="261"/>
      <c r="AM696" s="261"/>
      <c r="AN696" s="261"/>
      <c r="AO696" s="264"/>
    </row>
    <row r="697" spans="21:41" ht="14.25">
      <c r="U697" s="256"/>
      <c r="V697" s="257"/>
      <c r="W697" s="256"/>
      <c r="X697" s="257"/>
      <c r="Y697" s="257"/>
      <c r="Z697" s="257"/>
      <c r="AA697" s="256"/>
      <c r="AB697" s="256"/>
      <c r="AC697" s="256"/>
      <c r="AD697" s="256"/>
      <c r="AE697" s="256"/>
      <c r="AF697" s="256"/>
      <c r="AG697" s="256"/>
      <c r="AH697" s="258"/>
      <c r="AI697" s="259"/>
      <c r="AJ697" s="258"/>
      <c r="AK697" s="260"/>
      <c r="AL697" s="261"/>
      <c r="AM697" s="261"/>
      <c r="AN697" s="261"/>
      <c r="AO697" s="264"/>
    </row>
    <row r="698" spans="21:41" ht="14.25">
      <c r="U698" s="256"/>
      <c r="V698" s="257"/>
      <c r="W698" s="256"/>
      <c r="X698" s="257"/>
      <c r="Y698" s="257"/>
      <c r="Z698" s="257"/>
      <c r="AA698" s="256"/>
      <c r="AB698" s="256"/>
      <c r="AC698" s="256"/>
      <c r="AD698" s="256"/>
      <c r="AE698" s="256"/>
      <c r="AF698" s="256"/>
      <c r="AG698" s="256"/>
      <c r="AH698" s="258"/>
      <c r="AI698" s="259"/>
      <c r="AJ698" s="258"/>
      <c r="AK698" s="260"/>
      <c r="AL698" s="261"/>
      <c r="AM698" s="261"/>
      <c r="AN698" s="261"/>
      <c r="AO698" s="264"/>
    </row>
    <row r="699" spans="21:41" ht="14.25">
      <c r="U699" s="256"/>
      <c r="V699" s="257"/>
      <c r="W699" s="256"/>
      <c r="X699" s="257"/>
      <c r="Y699" s="257"/>
      <c r="Z699" s="257"/>
      <c r="AA699" s="256"/>
      <c r="AB699" s="256"/>
      <c r="AC699" s="256"/>
      <c r="AD699" s="256"/>
      <c r="AE699" s="256"/>
      <c r="AF699" s="256"/>
      <c r="AG699" s="256"/>
      <c r="AH699" s="258"/>
      <c r="AI699" s="259"/>
      <c r="AJ699" s="258"/>
      <c r="AK699" s="260"/>
      <c r="AL699" s="261"/>
      <c r="AM699" s="261"/>
      <c r="AN699" s="261"/>
      <c r="AO699" s="264"/>
    </row>
    <row r="700" spans="21:41" ht="14.25">
      <c r="U700" s="256"/>
      <c r="V700" s="257"/>
      <c r="W700" s="256"/>
      <c r="X700" s="257"/>
      <c r="Y700" s="257"/>
      <c r="Z700" s="257"/>
      <c r="AA700" s="256"/>
      <c r="AB700" s="256"/>
      <c r="AC700" s="256"/>
      <c r="AD700" s="256"/>
      <c r="AE700" s="256"/>
      <c r="AF700" s="256"/>
      <c r="AG700" s="256"/>
      <c r="AH700" s="258"/>
      <c r="AI700" s="259"/>
      <c r="AJ700" s="258"/>
      <c r="AK700" s="260"/>
      <c r="AL700" s="261"/>
      <c r="AM700" s="261"/>
      <c r="AN700" s="261"/>
      <c r="AO700" s="264"/>
    </row>
    <row r="701" spans="21:41" ht="14.25">
      <c r="U701" s="256"/>
      <c r="V701" s="257"/>
      <c r="W701" s="256"/>
      <c r="X701" s="257"/>
      <c r="Y701" s="257"/>
      <c r="Z701" s="257"/>
      <c r="AA701" s="256"/>
      <c r="AB701" s="256"/>
      <c r="AC701" s="256"/>
      <c r="AD701" s="256"/>
      <c r="AE701" s="256"/>
      <c r="AF701" s="256"/>
      <c r="AG701" s="256"/>
      <c r="AH701" s="258"/>
      <c r="AI701" s="259"/>
      <c r="AJ701" s="258"/>
      <c r="AK701" s="260"/>
      <c r="AL701" s="261"/>
      <c r="AM701" s="261"/>
      <c r="AN701" s="261"/>
      <c r="AO701" s="264"/>
    </row>
    <row r="702" spans="21:41" ht="14.25">
      <c r="U702" s="256"/>
      <c r="V702" s="257"/>
      <c r="W702" s="256"/>
      <c r="X702" s="257"/>
      <c r="Y702" s="257"/>
      <c r="Z702" s="257"/>
      <c r="AA702" s="256"/>
      <c r="AB702" s="256"/>
      <c r="AC702" s="256"/>
      <c r="AD702" s="256"/>
      <c r="AE702" s="256"/>
      <c r="AF702" s="256"/>
      <c r="AG702" s="256"/>
      <c r="AH702" s="258"/>
      <c r="AI702" s="259"/>
      <c r="AJ702" s="258"/>
      <c r="AK702" s="260"/>
      <c r="AL702" s="261"/>
      <c r="AM702" s="261"/>
      <c r="AN702" s="261"/>
      <c r="AO702" s="264"/>
    </row>
    <row r="703" spans="21:41" ht="14.25">
      <c r="U703" s="256"/>
      <c r="V703" s="257"/>
      <c r="W703" s="256"/>
      <c r="X703" s="257"/>
      <c r="Y703" s="257"/>
      <c r="Z703" s="257"/>
      <c r="AA703" s="256"/>
      <c r="AB703" s="256"/>
      <c r="AC703" s="256"/>
      <c r="AD703" s="256"/>
      <c r="AE703" s="256"/>
      <c r="AF703" s="256"/>
      <c r="AG703" s="256"/>
      <c r="AH703" s="258"/>
      <c r="AI703" s="259"/>
      <c r="AJ703" s="258"/>
      <c r="AK703" s="260"/>
      <c r="AL703" s="261"/>
      <c r="AM703" s="261"/>
      <c r="AN703" s="261"/>
      <c r="AO703" s="264"/>
    </row>
    <row r="704" spans="21:41" ht="14.25">
      <c r="U704" s="256"/>
      <c r="V704" s="257"/>
      <c r="W704" s="256"/>
      <c r="X704" s="257"/>
      <c r="Y704" s="257"/>
      <c r="Z704" s="257"/>
      <c r="AA704" s="256"/>
      <c r="AB704" s="256"/>
      <c r="AC704" s="256"/>
      <c r="AD704" s="256"/>
      <c r="AE704" s="256"/>
      <c r="AF704" s="256"/>
      <c r="AG704" s="256"/>
      <c r="AH704" s="258"/>
      <c r="AI704" s="259"/>
      <c r="AJ704" s="258"/>
      <c r="AK704" s="260"/>
      <c r="AL704" s="261"/>
      <c r="AM704" s="261"/>
      <c r="AN704" s="261"/>
      <c r="AO704" s="264"/>
    </row>
    <row r="705" spans="21:41" ht="14.25">
      <c r="U705" s="256"/>
      <c r="V705" s="257"/>
      <c r="W705" s="256"/>
      <c r="X705" s="257"/>
      <c r="Y705" s="257"/>
      <c r="Z705" s="257"/>
      <c r="AA705" s="256"/>
      <c r="AB705" s="256"/>
      <c r="AC705" s="256"/>
      <c r="AD705" s="256"/>
      <c r="AE705" s="256"/>
      <c r="AF705" s="256"/>
      <c r="AG705" s="256"/>
      <c r="AH705" s="258"/>
      <c r="AI705" s="259"/>
      <c r="AJ705" s="258"/>
      <c r="AK705" s="260"/>
      <c r="AL705" s="261"/>
      <c r="AM705" s="261"/>
      <c r="AN705" s="261"/>
      <c r="AO705" s="264"/>
    </row>
    <row r="706" spans="21:41" ht="14.25">
      <c r="U706" s="256"/>
      <c r="V706" s="257"/>
      <c r="W706" s="256"/>
      <c r="X706" s="257"/>
      <c r="Y706" s="257"/>
      <c r="Z706" s="257"/>
      <c r="AA706" s="256"/>
      <c r="AB706" s="256"/>
      <c r="AC706" s="256"/>
      <c r="AD706" s="256"/>
      <c r="AE706" s="256"/>
      <c r="AF706" s="256"/>
      <c r="AG706" s="256"/>
      <c r="AH706" s="258"/>
      <c r="AI706" s="259"/>
      <c r="AJ706" s="258"/>
      <c r="AK706" s="260"/>
      <c r="AL706" s="261"/>
      <c r="AM706" s="261"/>
      <c r="AN706" s="261"/>
      <c r="AO706" s="264"/>
    </row>
    <row r="707" spans="21:41" ht="14.25">
      <c r="U707" s="256"/>
      <c r="V707" s="257"/>
      <c r="W707" s="256"/>
      <c r="X707" s="257"/>
      <c r="Y707" s="257"/>
      <c r="Z707" s="257"/>
      <c r="AA707" s="256"/>
      <c r="AB707" s="256"/>
      <c r="AC707" s="256"/>
      <c r="AD707" s="256"/>
      <c r="AE707" s="256"/>
      <c r="AF707" s="256"/>
      <c r="AG707" s="256"/>
      <c r="AH707" s="258"/>
      <c r="AI707" s="259"/>
      <c r="AJ707" s="258"/>
      <c r="AK707" s="260"/>
      <c r="AL707" s="261"/>
      <c r="AM707" s="261"/>
      <c r="AN707" s="261"/>
      <c r="AO707" s="264"/>
    </row>
    <row r="708" spans="21:41" ht="14.25">
      <c r="U708" s="256"/>
      <c r="V708" s="257"/>
      <c r="W708" s="256"/>
      <c r="X708" s="257"/>
      <c r="Y708" s="257"/>
      <c r="Z708" s="257"/>
      <c r="AA708" s="256"/>
      <c r="AB708" s="256"/>
      <c r="AC708" s="256"/>
      <c r="AD708" s="256"/>
      <c r="AE708" s="256"/>
      <c r="AF708" s="256"/>
      <c r="AG708" s="256"/>
      <c r="AH708" s="258"/>
      <c r="AI708" s="259"/>
      <c r="AJ708" s="258"/>
      <c r="AK708" s="260"/>
      <c r="AL708" s="261"/>
      <c r="AM708" s="261"/>
      <c r="AN708" s="261"/>
      <c r="AO708" s="264"/>
    </row>
    <row r="709" spans="21:41" ht="14.25">
      <c r="U709" s="256"/>
      <c r="V709" s="257"/>
      <c r="W709" s="256"/>
      <c r="X709" s="257"/>
      <c r="Y709" s="257"/>
      <c r="Z709" s="257"/>
      <c r="AA709" s="256"/>
      <c r="AB709" s="256"/>
      <c r="AC709" s="256"/>
      <c r="AD709" s="256"/>
      <c r="AE709" s="256"/>
      <c r="AF709" s="256"/>
      <c r="AG709" s="256"/>
      <c r="AH709" s="258"/>
      <c r="AI709" s="259"/>
      <c r="AJ709" s="258"/>
      <c r="AK709" s="260"/>
      <c r="AL709" s="261"/>
      <c r="AM709" s="261"/>
      <c r="AN709" s="261"/>
      <c r="AO709" s="264"/>
    </row>
    <row r="710" spans="21:41" ht="14.25">
      <c r="U710" s="256"/>
      <c r="V710" s="257"/>
      <c r="W710" s="256"/>
      <c r="X710" s="257"/>
      <c r="Y710" s="257"/>
      <c r="Z710" s="257"/>
      <c r="AA710" s="256"/>
      <c r="AB710" s="256"/>
      <c r="AC710" s="256"/>
      <c r="AD710" s="256"/>
      <c r="AE710" s="256"/>
      <c r="AF710" s="256"/>
      <c r="AG710" s="256"/>
      <c r="AH710" s="258"/>
      <c r="AI710" s="259"/>
      <c r="AJ710" s="258"/>
      <c r="AK710" s="260"/>
      <c r="AL710" s="261"/>
      <c r="AM710" s="261"/>
      <c r="AN710" s="261"/>
      <c r="AO710" s="264"/>
    </row>
    <row r="711" spans="21:41" ht="14.25">
      <c r="U711" s="256"/>
      <c r="V711" s="257"/>
      <c r="W711" s="256"/>
      <c r="X711" s="257"/>
      <c r="Y711" s="257"/>
      <c r="Z711" s="257"/>
      <c r="AA711" s="256"/>
      <c r="AB711" s="256"/>
      <c r="AC711" s="256"/>
      <c r="AD711" s="256"/>
      <c r="AE711" s="256"/>
      <c r="AF711" s="256"/>
      <c r="AG711" s="256"/>
      <c r="AH711" s="258"/>
      <c r="AI711" s="259"/>
      <c r="AJ711" s="258"/>
      <c r="AK711" s="260"/>
      <c r="AL711" s="261"/>
      <c r="AM711" s="261"/>
      <c r="AN711" s="261"/>
      <c r="AO711" s="264"/>
    </row>
    <row r="712" spans="21:41" ht="14.25">
      <c r="U712" s="256"/>
      <c r="V712" s="257"/>
      <c r="W712" s="256"/>
      <c r="X712" s="257"/>
      <c r="Y712" s="257"/>
      <c r="Z712" s="257"/>
      <c r="AA712" s="256"/>
      <c r="AB712" s="256"/>
      <c r="AC712" s="256"/>
      <c r="AD712" s="256"/>
      <c r="AE712" s="256"/>
      <c r="AF712" s="256"/>
      <c r="AG712" s="256"/>
      <c r="AH712" s="258"/>
      <c r="AI712" s="259"/>
      <c r="AJ712" s="258"/>
      <c r="AK712" s="260"/>
      <c r="AL712" s="261"/>
      <c r="AM712" s="261"/>
      <c r="AN712" s="261"/>
      <c r="AO712" s="264"/>
    </row>
    <row r="713" spans="21:41" ht="14.25">
      <c r="U713" s="256"/>
      <c r="V713" s="257"/>
      <c r="W713" s="256"/>
      <c r="X713" s="257"/>
      <c r="Y713" s="257"/>
      <c r="Z713" s="257"/>
      <c r="AA713" s="256"/>
      <c r="AB713" s="256"/>
      <c r="AC713" s="256"/>
      <c r="AD713" s="256"/>
      <c r="AE713" s="256"/>
      <c r="AF713" s="256"/>
      <c r="AG713" s="256"/>
      <c r="AH713" s="258"/>
      <c r="AI713" s="259"/>
      <c r="AJ713" s="258"/>
      <c r="AK713" s="260"/>
      <c r="AL713" s="261"/>
      <c r="AM713" s="261"/>
      <c r="AN713" s="261"/>
      <c r="AO713" s="264"/>
    </row>
    <row r="714" spans="21:41" ht="14.25">
      <c r="U714" s="256"/>
      <c r="V714" s="257"/>
      <c r="W714" s="256"/>
      <c r="X714" s="257"/>
      <c r="Y714" s="257"/>
      <c r="Z714" s="257"/>
      <c r="AA714" s="256"/>
      <c r="AB714" s="256"/>
      <c r="AC714" s="256"/>
      <c r="AD714" s="256"/>
      <c r="AE714" s="256"/>
      <c r="AF714" s="256"/>
      <c r="AG714" s="256"/>
      <c r="AH714" s="258"/>
      <c r="AI714" s="259"/>
      <c r="AJ714" s="258"/>
      <c r="AK714" s="260"/>
      <c r="AL714" s="261"/>
      <c r="AM714" s="261"/>
      <c r="AN714" s="261"/>
      <c r="AO714" s="264"/>
    </row>
    <row r="715" spans="21:41" ht="14.25">
      <c r="U715" s="256"/>
      <c r="V715" s="257"/>
      <c r="W715" s="256"/>
      <c r="X715" s="257"/>
      <c r="Y715" s="257"/>
      <c r="Z715" s="257"/>
      <c r="AA715" s="256"/>
      <c r="AB715" s="256"/>
      <c r="AC715" s="256"/>
      <c r="AD715" s="256"/>
      <c r="AE715" s="256"/>
      <c r="AF715" s="256"/>
      <c r="AG715" s="256"/>
      <c r="AH715" s="258"/>
      <c r="AI715" s="259"/>
      <c r="AJ715" s="258"/>
      <c r="AK715" s="260"/>
      <c r="AL715" s="261"/>
      <c r="AM715" s="261"/>
      <c r="AN715" s="261"/>
      <c r="AO715" s="264"/>
    </row>
    <row r="716" spans="21:41" ht="14.25">
      <c r="U716" s="256"/>
      <c r="V716" s="257"/>
      <c r="W716" s="256"/>
      <c r="X716" s="257"/>
      <c r="Y716" s="257"/>
      <c r="Z716" s="257"/>
      <c r="AA716" s="256"/>
      <c r="AB716" s="256"/>
      <c r="AC716" s="256"/>
      <c r="AD716" s="256"/>
      <c r="AE716" s="256"/>
      <c r="AF716" s="256"/>
      <c r="AG716" s="256"/>
      <c r="AH716" s="258"/>
      <c r="AI716" s="259"/>
      <c r="AJ716" s="258"/>
      <c r="AK716" s="260"/>
      <c r="AL716" s="261"/>
      <c r="AM716" s="261"/>
      <c r="AN716" s="261"/>
      <c r="AO716" s="264"/>
    </row>
    <row r="717" spans="21:41" ht="14.25">
      <c r="U717" s="256"/>
      <c r="V717" s="257"/>
      <c r="W717" s="256"/>
      <c r="X717" s="257"/>
      <c r="Y717" s="257"/>
      <c r="Z717" s="257"/>
      <c r="AA717" s="256"/>
      <c r="AB717" s="256"/>
      <c r="AC717" s="256"/>
      <c r="AD717" s="256"/>
      <c r="AE717" s="256"/>
      <c r="AF717" s="256"/>
      <c r="AG717" s="256"/>
      <c r="AH717" s="258"/>
      <c r="AI717" s="259"/>
      <c r="AJ717" s="258"/>
      <c r="AK717" s="260"/>
      <c r="AL717" s="261"/>
      <c r="AM717" s="261"/>
      <c r="AN717" s="261"/>
      <c r="AO717" s="264"/>
    </row>
    <row r="718" spans="21:41" ht="14.25">
      <c r="U718" s="256"/>
      <c r="V718" s="257"/>
      <c r="W718" s="256"/>
      <c r="X718" s="257"/>
      <c r="Y718" s="257"/>
      <c r="Z718" s="257"/>
      <c r="AA718" s="256"/>
      <c r="AB718" s="256"/>
      <c r="AC718" s="256"/>
      <c r="AD718" s="256"/>
      <c r="AE718" s="256"/>
      <c r="AF718" s="256"/>
      <c r="AG718" s="256"/>
      <c r="AH718" s="258"/>
      <c r="AI718" s="259"/>
      <c r="AJ718" s="258"/>
      <c r="AK718" s="260"/>
      <c r="AL718" s="261"/>
      <c r="AM718" s="261"/>
      <c r="AN718" s="261"/>
      <c r="AO718" s="264"/>
    </row>
    <row r="719" spans="21:41" ht="14.25">
      <c r="U719" s="256"/>
      <c r="V719" s="257"/>
      <c r="W719" s="256"/>
      <c r="X719" s="257"/>
      <c r="Y719" s="257"/>
      <c r="Z719" s="257"/>
      <c r="AA719" s="256"/>
      <c r="AB719" s="256"/>
      <c r="AC719" s="256"/>
      <c r="AD719" s="256"/>
      <c r="AE719" s="256"/>
      <c r="AF719" s="256"/>
      <c r="AG719" s="256"/>
      <c r="AH719" s="258"/>
      <c r="AI719" s="259"/>
      <c r="AJ719" s="258"/>
      <c r="AK719" s="260"/>
      <c r="AL719" s="261"/>
      <c r="AM719" s="261"/>
      <c r="AN719" s="261"/>
      <c r="AO719" s="264"/>
    </row>
    <row r="720" spans="21:41" ht="14.25">
      <c r="U720" s="256"/>
      <c r="V720" s="257"/>
      <c r="W720" s="256"/>
      <c r="X720" s="257"/>
      <c r="Y720" s="257"/>
      <c r="Z720" s="257"/>
      <c r="AA720" s="256"/>
      <c r="AB720" s="256"/>
      <c r="AC720" s="256"/>
      <c r="AD720" s="256"/>
      <c r="AE720" s="256"/>
      <c r="AF720" s="256"/>
      <c r="AG720" s="256"/>
      <c r="AH720" s="258"/>
      <c r="AI720" s="259"/>
      <c r="AJ720" s="258"/>
      <c r="AK720" s="260"/>
      <c r="AL720" s="261"/>
      <c r="AM720" s="261"/>
      <c r="AN720" s="261"/>
      <c r="AO720" s="264"/>
    </row>
    <row r="721" spans="21:41" ht="14.25">
      <c r="U721" s="256"/>
      <c r="V721" s="257"/>
      <c r="W721" s="256"/>
      <c r="X721" s="257"/>
      <c r="Y721" s="257"/>
      <c r="Z721" s="257"/>
      <c r="AA721" s="256"/>
      <c r="AB721" s="256"/>
      <c r="AC721" s="256"/>
      <c r="AD721" s="256"/>
      <c r="AE721" s="256"/>
      <c r="AF721" s="256"/>
      <c r="AG721" s="256"/>
      <c r="AH721" s="258"/>
      <c r="AI721" s="259"/>
      <c r="AJ721" s="258"/>
      <c r="AK721" s="260"/>
      <c r="AL721" s="261"/>
      <c r="AM721" s="261"/>
      <c r="AN721" s="261"/>
      <c r="AO721" s="264"/>
    </row>
    <row r="722" spans="21:41" ht="14.25">
      <c r="U722" s="256"/>
      <c r="V722" s="257"/>
      <c r="W722" s="256"/>
      <c r="X722" s="257"/>
      <c r="Y722" s="257"/>
      <c r="Z722" s="257"/>
      <c r="AA722" s="256"/>
      <c r="AB722" s="256"/>
      <c r="AC722" s="256"/>
      <c r="AD722" s="256"/>
      <c r="AE722" s="256"/>
      <c r="AF722" s="256"/>
      <c r="AG722" s="256"/>
      <c r="AH722" s="258"/>
      <c r="AI722" s="259"/>
      <c r="AJ722" s="258"/>
      <c r="AK722" s="260"/>
      <c r="AL722" s="261"/>
      <c r="AM722" s="261"/>
      <c r="AN722" s="261"/>
      <c r="AO722" s="264"/>
    </row>
    <row r="723" spans="21:41" ht="14.25">
      <c r="U723" s="256"/>
      <c r="V723" s="257"/>
      <c r="W723" s="256"/>
      <c r="X723" s="257"/>
      <c r="Y723" s="257"/>
      <c r="Z723" s="257"/>
      <c r="AA723" s="256"/>
      <c r="AB723" s="256"/>
      <c r="AC723" s="256"/>
      <c r="AD723" s="256"/>
      <c r="AE723" s="256"/>
      <c r="AF723" s="256"/>
      <c r="AG723" s="256"/>
      <c r="AH723" s="258"/>
      <c r="AI723" s="259"/>
      <c r="AJ723" s="258"/>
      <c r="AK723" s="260"/>
      <c r="AL723" s="261"/>
      <c r="AM723" s="261"/>
      <c r="AN723" s="261"/>
      <c r="AO723" s="264"/>
    </row>
    <row r="724" spans="21:41" ht="14.25">
      <c r="U724" s="256"/>
      <c r="V724" s="257"/>
      <c r="W724" s="256"/>
      <c r="X724" s="257"/>
      <c r="Y724" s="257"/>
      <c r="Z724" s="257"/>
      <c r="AA724" s="256"/>
      <c r="AB724" s="256"/>
      <c r="AC724" s="256"/>
      <c r="AD724" s="256"/>
      <c r="AE724" s="256"/>
      <c r="AF724" s="256"/>
      <c r="AG724" s="256"/>
      <c r="AH724" s="258"/>
      <c r="AI724" s="259"/>
      <c r="AJ724" s="258"/>
      <c r="AK724" s="260"/>
      <c r="AL724" s="261"/>
      <c r="AM724" s="261"/>
      <c r="AN724" s="261"/>
      <c r="AO724" s="264"/>
    </row>
    <row r="725" spans="21:41" ht="14.25">
      <c r="U725" s="256"/>
      <c r="V725" s="257"/>
      <c r="W725" s="256"/>
      <c r="X725" s="257"/>
      <c r="Y725" s="257"/>
      <c r="Z725" s="257"/>
      <c r="AA725" s="256"/>
      <c r="AB725" s="256"/>
      <c r="AC725" s="256"/>
      <c r="AD725" s="256"/>
      <c r="AE725" s="256"/>
      <c r="AF725" s="256"/>
      <c r="AG725" s="256"/>
      <c r="AH725" s="258"/>
      <c r="AI725" s="259"/>
      <c r="AJ725" s="258"/>
      <c r="AK725" s="260"/>
      <c r="AL725" s="261"/>
      <c r="AM725" s="261"/>
      <c r="AN725" s="261"/>
      <c r="AO725" s="264"/>
    </row>
    <row r="726" spans="21:41" ht="14.25">
      <c r="U726" s="256"/>
      <c r="V726" s="257"/>
      <c r="W726" s="256"/>
      <c r="X726" s="257"/>
      <c r="Y726" s="257"/>
      <c r="Z726" s="257"/>
      <c r="AA726" s="256"/>
      <c r="AB726" s="256"/>
      <c r="AC726" s="256"/>
      <c r="AD726" s="256"/>
      <c r="AE726" s="256"/>
      <c r="AF726" s="256"/>
      <c r="AG726" s="256"/>
      <c r="AH726" s="258"/>
      <c r="AI726" s="259"/>
      <c r="AJ726" s="258"/>
      <c r="AK726" s="260"/>
      <c r="AL726" s="261"/>
      <c r="AM726" s="261"/>
      <c r="AN726" s="261"/>
      <c r="AO726" s="264"/>
    </row>
    <row r="727" spans="21:41" ht="14.25">
      <c r="U727" s="256"/>
      <c r="V727" s="257"/>
      <c r="W727" s="256"/>
      <c r="X727" s="257"/>
      <c r="Y727" s="257"/>
      <c r="Z727" s="257"/>
      <c r="AA727" s="256"/>
      <c r="AB727" s="256"/>
      <c r="AC727" s="256"/>
      <c r="AD727" s="256"/>
      <c r="AE727" s="256"/>
      <c r="AF727" s="256"/>
      <c r="AG727" s="256"/>
      <c r="AH727" s="258"/>
      <c r="AI727" s="259"/>
      <c r="AJ727" s="258"/>
      <c r="AK727" s="260"/>
      <c r="AL727" s="261"/>
      <c r="AM727" s="261"/>
      <c r="AN727" s="261"/>
      <c r="AO727" s="264"/>
    </row>
    <row r="728" spans="21:41" ht="14.25">
      <c r="U728" s="256"/>
      <c r="V728" s="257"/>
      <c r="W728" s="256"/>
      <c r="X728" s="257"/>
      <c r="Y728" s="257"/>
      <c r="Z728" s="257"/>
      <c r="AA728" s="256"/>
      <c r="AB728" s="256"/>
      <c r="AC728" s="256"/>
      <c r="AD728" s="256"/>
      <c r="AE728" s="256"/>
      <c r="AF728" s="256"/>
      <c r="AG728" s="256"/>
      <c r="AH728" s="258"/>
      <c r="AI728" s="259"/>
      <c r="AJ728" s="258"/>
      <c r="AK728" s="260"/>
      <c r="AL728" s="261"/>
      <c r="AM728" s="261"/>
      <c r="AN728" s="261"/>
      <c r="AO728" s="264"/>
    </row>
    <row r="729" spans="21:41" ht="14.25">
      <c r="U729" s="256"/>
      <c r="V729" s="257"/>
      <c r="W729" s="256"/>
      <c r="X729" s="257"/>
      <c r="Y729" s="257"/>
      <c r="Z729" s="257"/>
      <c r="AA729" s="256"/>
      <c r="AB729" s="256"/>
      <c r="AC729" s="256"/>
      <c r="AD729" s="256"/>
      <c r="AE729" s="256"/>
      <c r="AF729" s="256"/>
      <c r="AG729" s="256"/>
      <c r="AH729" s="258"/>
      <c r="AI729" s="259"/>
      <c r="AJ729" s="258"/>
      <c r="AK729" s="260"/>
      <c r="AL729" s="261"/>
      <c r="AM729" s="261"/>
      <c r="AN729" s="261"/>
      <c r="AO729" s="264"/>
    </row>
    <row r="730" spans="21:41" ht="14.25">
      <c r="U730" s="256"/>
      <c r="V730" s="257"/>
      <c r="W730" s="256"/>
      <c r="X730" s="257"/>
      <c r="Y730" s="257"/>
      <c r="Z730" s="257"/>
      <c r="AA730" s="256"/>
      <c r="AB730" s="256"/>
      <c r="AC730" s="256"/>
      <c r="AD730" s="256"/>
      <c r="AE730" s="256"/>
      <c r="AF730" s="256"/>
      <c r="AG730" s="256"/>
      <c r="AH730" s="258"/>
      <c r="AI730" s="259"/>
      <c r="AJ730" s="258"/>
      <c r="AK730" s="260"/>
      <c r="AL730" s="261"/>
      <c r="AM730" s="261"/>
      <c r="AN730" s="261"/>
      <c r="AO730" s="264"/>
    </row>
    <row r="731" spans="21:41" ht="14.25">
      <c r="U731" s="256"/>
      <c r="V731" s="257"/>
      <c r="W731" s="256"/>
      <c r="X731" s="257"/>
      <c r="Y731" s="257"/>
      <c r="Z731" s="257"/>
      <c r="AA731" s="256"/>
      <c r="AB731" s="256"/>
      <c r="AC731" s="256"/>
      <c r="AD731" s="256"/>
      <c r="AE731" s="256"/>
      <c r="AF731" s="256"/>
      <c r="AG731" s="256"/>
      <c r="AH731" s="258"/>
      <c r="AI731" s="259"/>
      <c r="AJ731" s="258"/>
      <c r="AK731" s="260"/>
      <c r="AL731" s="261"/>
      <c r="AM731" s="261"/>
      <c r="AN731" s="261"/>
      <c r="AO731" s="264"/>
    </row>
    <row r="732" spans="21:41" ht="14.25">
      <c r="U732" s="256"/>
      <c r="V732" s="257"/>
      <c r="W732" s="256"/>
      <c r="X732" s="257"/>
      <c r="Y732" s="257"/>
      <c r="Z732" s="257"/>
      <c r="AA732" s="256"/>
      <c r="AB732" s="256"/>
      <c r="AC732" s="256"/>
      <c r="AD732" s="256"/>
      <c r="AE732" s="256"/>
      <c r="AF732" s="256"/>
      <c r="AG732" s="256"/>
      <c r="AH732" s="258"/>
      <c r="AI732" s="259"/>
      <c r="AJ732" s="258"/>
      <c r="AK732" s="260"/>
      <c r="AL732" s="261"/>
      <c r="AM732" s="261"/>
      <c r="AN732" s="261"/>
      <c r="AO732" s="264"/>
    </row>
    <row r="733" spans="21:41" ht="14.25">
      <c r="U733" s="256"/>
      <c r="V733" s="257"/>
      <c r="W733" s="256"/>
      <c r="X733" s="257"/>
      <c r="Y733" s="257"/>
      <c r="Z733" s="257"/>
      <c r="AA733" s="256"/>
      <c r="AB733" s="256"/>
      <c r="AC733" s="256"/>
      <c r="AD733" s="256"/>
      <c r="AE733" s="256"/>
      <c r="AF733" s="256"/>
      <c r="AG733" s="256"/>
      <c r="AH733" s="258"/>
      <c r="AI733" s="259"/>
      <c r="AJ733" s="258"/>
      <c r="AK733" s="260"/>
      <c r="AL733" s="261"/>
      <c r="AM733" s="261"/>
      <c r="AN733" s="261"/>
      <c r="AO733" s="264"/>
    </row>
    <row r="734" spans="21:41" ht="14.25">
      <c r="U734" s="256"/>
      <c r="V734" s="257"/>
      <c r="W734" s="256"/>
      <c r="X734" s="257"/>
      <c r="Y734" s="257"/>
      <c r="Z734" s="257"/>
      <c r="AA734" s="256"/>
      <c r="AB734" s="256"/>
      <c r="AC734" s="256"/>
      <c r="AD734" s="256"/>
      <c r="AE734" s="256"/>
      <c r="AF734" s="256"/>
      <c r="AG734" s="256"/>
      <c r="AH734" s="258"/>
      <c r="AI734" s="259"/>
      <c r="AJ734" s="258"/>
      <c r="AK734" s="260"/>
      <c r="AL734" s="261"/>
      <c r="AM734" s="261"/>
      <c r="AN734" s="261"/>
      <c r="AO734" s="264"/>
    </row>
    <row r="735" spans="21:41" ht="14.25">
      <c r="U735" s="256"/>
      <c r="V735" s="257"/>
      <c r="W735" s="256"/>
      <c r="X735" s="257"/>
      <c r="Y735" s="257"/>
      <c r="Z735" s="257"/>
      <c r="AA735" s="256"/>
      <c r="AB735" s="256"/>
      <c r="AC735" s="256"/>
      <c r="AD735" s="256"/>
      <c r="AE735" s="256"/>
      <c r="AF735" s="256"/>
      <c r="AG735" s="256"/>
      <c r="AH735" s="258"/>
      <c r="AI735" s="259"/>
      <c r="AJ735" s="258"/>
      <c r="AK735" s="260"/>
      <c r="AL735" s="261"/>
      <c r="AM735" s="261"/>
      <c r="AN735" s="261"/>
      <c r="AO735" s="264"/>
    </row>
    <row r="736" spans="21:41" ht="14.25">
      <c r="U736" s="256"/>
      <c r="V736" s="257"/>
      <c r="W736" s="256"/>
      <c r="X736" s="257"/>
      <c r="Y736" s="257"/>
      <c r="Z736" s="257"/>
      <c r="AA736" s="256"/>
      <c r="AB736" s="256"/>
      <c r="AC736" s="256"/>
      <c r="AD736" s="256"/>
      <c r="AE736" s="256"/>
      <c r="AF736" s="256"/>
      <c r="AG736" s="256"/>
      <c r="AH736" s="258"/>
      <c r="AI736" s="259"/>
      <c r="AJ736" s="258"/>
      <c r="AK736" s="260"/>
      <c r="AL736" s="261"/>
      <c r="AM736" s="261"/>
      <c r="AN736" s="261"/>
      <c r="AO736" s="264"/>
    </row>
    <row r="737" spans="21:41" ht="14.25">
      <c r="U737" s="256"/>
      <c r="V737" s="257"/>
      <c r="W737" s="256"/>
      <c r="X737" s="257"/>
      <c r="Y737" s="257"/>
      <c r="Z737" s="257"/>
      <c r="AA737" s="256"/>
      <c r="AB737" s="256"/>
      <c r="AC737" s="256"/>
      <c r="AD737" s="256"/>
      <c r="AE737" s="256"/>
      <c r="AF737" s="256"/>
      <c r="AG737" s="256"/>
      <c r="AH737" s="258"/>
      <c r="AI737" s="259"/>
      <c r="AJ737" s="258"/>
      <c r="AK737" s="260"/>
      <c r="AL737" s="261"/>
      <c r="AM737" s="261"/>
      <c r="AN737" s="261"/>
      <c r="AO737" s="264"/>
    </row>
    <row r="738" spans="21:41" ht="14.25">
      <c r="U738" s="256"/>
      <c r="V738" s="257"/>
      <c r="W738" s="256"/>
      <c r="X738" s="257"/>
      <c r="Y738" s="257"/>
      <c r="Z738" s="257"/>
      <c r="AA738" s="256"/>
      <c r="AB738" s="256"/>
      <c r="AC738" s="256"/>
      <c r="AD738" s="256"/>
      <c r="AE738" s="256"/>
      <c r="AF738" s="256"/>
      <c r="AG738" s="256"/>
      <c r="AH738" s="258"/>
      <c r="AI738" s="259"/>
      <c r="AJ738" s="258"/>
      <c r="AK738" s="260"/>
      <c r="AL738" s="261"/>
      <c r="AM738" s="261"/>
      <c r="AN738" s="261"/>
      <c r="AO738" s="264"/>
    </row>
    <row r="739" spans="21:41" ht="14.25">
      <c r="U739" s="256"/>
      <c r="V739" s="257"/>
      <c r="W739" s="256"/>
      <c r="X739" s="257"/>
      <c r="Y739" s="257"/>
      <c r="Z739" s="257"/>
      <c r="AA739" s="256"/>
      <c r="AB739" s="256"/>
      <c r="AC739" s="256"/>
      <c r="AD739" s="256"/>
      <c r="AE739" s="256"/>
      <c r="AF739" s="256"/>
      <c r="AG739" s="256"/>
      <c r="AH739" s="258"/>
      <c r="AI739" s="259"/>
      <c r="AJ739" s="258"/>
      <c r="AK739" s="260"/>
      <c r="AL739" s="261"/>
      <c r="AM739" s="261"/>
      <c r="AN739" s="261"/>
      <c r="AO739" s="264"/>
    </row>
    <row r="740" spans="21:41" ht="14.25">
      <c r="U740" s="256"/>
      <c r="V740" s="257"/>
      <c r="W740" s="256"/>
      <c r="X740" s="257"/>
      <c r="Y740" s="257"/>
      <c r="Z740" s="257"/>
      <c r="AA740" s="256"/>
      <c r="AB740" s="256"/>
      <c r="AC740" s="256"/>
      <c r="AD740" s="256"/>
      <c r="AE740" s="256"/>
      <c r="AF740" s="256"/>
      <c r="AG740" s="256"/>
      <c r="AH740" s="258"/>
      <c r="AI740" s="259"/>
      <c r="AJ740" s="258"/>
      <c r="AK740" s="260"/>
      <c r="AL740" s="261"/>
      <c r="AM740" s="261"/>
      <c r="AN740" s="261"/>
      <c r="AO740" s="264"/>
    </row>
    <row r="741" spans="21:41" ht="14.25">
      <c r="U741" s="256"/>
      <c r="V741" s="257"/>
      <c r="W741" s="256"/>
      <c r="X741" s="257"/>
      <c r="Y741" s="257"/>
      <c r="Z741" s="257"/>
      <c r="AA741" s="256"/>
      <c r="AB741" s="256"/>
      <c r="AC741" s="256"/>
      <c r="AD741" s="256"/>
      <c r="AE741" s="256"/>
      <c r="AF741" s="256"/>
      <c r="AG741" s="256"/>
      <c r="AH741" s="258"/>
      <c r="AI741" s="259"/>
      <c r="AJ741" s="258"/>
      <c r="AK741" s="260"/>
      <c r="AL741" s="261"/>
      <c r="AM741" s="261"/>
      <c r="AN741" s="261"/>
      <c r="AO741" s="264"/>
    </row>
    <row r="742" spans="21:41" ht="14.25">
      <c r="U742" s="256"/>
      <c r="V742" s="257"/>
      <c r="W742" s="256"/>
      <c r="X742" s="257"/>
      <c r="Y742" s="257"/>
      <c r="Z742" s="257"/>
      <c r="AA742" s="256"/>
      <c r="AB742" s="256"/>
      <c r="AC742" s="256"/>
      <c r="AD742" s="256"/>
      <c r="AE742" s="256"/>
      <c r="AF742" s="256"/>
      <c r="AG742" s="256"/>
      <c r="AH742" s="258"/>
      <c r="AI742" s="259"/>
      <c r="AJ742" s="258"/>
      <c r="AK742" s="260"/>
      <c r="AL742" s="261"/>
      <c r="AM742" s="261"/>
      <c r="AN742" s="261"/>
      <c r="AO742" s="264"/>
    </row>
    <row r="743" spans="21:41" ht="14.25">
      <c r="U743" s="256"/>
      <c r="V743" s="257"/>
      <c r="W743" s="256"/>
      <c r="X743" s="257"/>
      <c r="Y743" s="257"/>
      <c r="Z743" s="257"/>
      <c r="AA743" s="256"/>
      <c r="AB743" s="256"/>
      <c r="AC743" s="256"/>
      <c r="AD743" s="256"/>
      <c r="AE743" s="256"/>
      <c r="AF743" s="256"/>
      <c r="AG743" s="256"/>
      <c r="AH743" s="258"/>
      <c r="AI743" s="259"/>
      <c r="AJ743" s="258"/>
      <c r="AK743" s="260"/>
      <c r="AL743" s="261"/>
      <c r="AM743" s="261"/>
      <c r="AN743" s="261"/>
      <c r="AO743" s="264"/>
    </row>
    <row r="744" spans="21:41" ht="14.25">
      <c r="U744" s="256"/>
      <c r="V744" s="257"/>
      <c r="W744" s="256"/>
      <c r="X744" s="257"/>
      <c r="Y744" s="257"/>
      <c r="Z744" s="257"/>
      <c r="AA744" s="256"/>
      <c r="AB744" s="256"/>
      <c r="AC744" s="256"/>
      <c r="AD744" s="256"/>
      <c r="AE744" s="256"/>
      <c r="AF744" s="256"/>
      <c r="AG744" s="256"/>
      <c r="AH744" s="258"/>
      <c r="AI744" s="259"/>
      <c r="AJ744" s="258"/>
      <c r="AK744" s="260"/>
      <c r="AL744" s="261"/>
      <c r="AM744" s="261"/>
      <c r="AN744" s="261"/>
      <c r="AO744" s="264"/>
    </row>
    <row r="745" spans="21:41" ht="14.25">
      <c r="U745" s="256"/>
      <c r="V745" s="257"/>
      <c r="W745" s="256"/>
      <c r="X745" s="257"/>
      <c r="Y745" s="257"/>
      <c r="Z745" s="257"/>
      <c r="AA745" s="256"/>
      <c r="AB745" s="256"/>
      <c r="AC745" s="256"/>
      <c r="AD745" s="256"/>
      <c r="AE745" s="256"/>
      <c r="AF745" s="256"/>
      <c r="AG745" s="256"/>
      <c r="AH745" s="258"/>
      <c r="AI745" s="259"/>
      <c r="AJ745" s="258"/>
      <c r="AK745" s="260"/>
      <c r="AL745" s="261"/>
      <c r="AM745" s="261"/>
      <c r="AN745" s="261"/>
      <c r="AO745" s="264"/>
    </row>
    <row r="746" spans="21:41" ht="14.25">
      <c r="U746" s="256"/>
      <c r="V746" s="257"/>
      <c r="W746" s="256"/>
      <c r="X746" s="257"/>
      <c r="Y746" s="257"/>
      <c r="Z746" s="257"/>
      <c r="AA746" s="256"/>
      <c r="AB746" s="256"/>
      <c r="AC746" s="256"/>
      <c r="AD746" s="256"/>
      <c r="AE746" s="256"/>
      <c r="AF746" s="256"/>
      <c r="AG746" s="256"/>
      <c r="AH746" s="258"/>
      <c r="AI746" s="259"/>
      <c r="AJ746" s="258"/>
      <c r="AK746" s="260"/>
      <c r="AL746" s="261"/>
      <c r="AM746" s="261"/>
      <c r="AN746" s="261"/>
      <c r="AO746" s="264"/>
    </row>
    <row r="747" spans="21:41" ht="14.25">
      <c r="U747" s="256"/>
      <c r="V747" s="257"/>
      <c r="W747" s="256"/>
      <c r="X747" s="257"/>
      <c r="Y747" s="257"/>
      <c r="Z747" s="257"/>
      <c r="AA747" s="256"/>
      <c r="AB747" s="256"/>
      <c r="AC747" s="256"/>
      <c r="AD747" s="256"/>
      <c r="AE747" s="256"/>
      <c r="AF747" s="256"/>
      <c r="AG747" s="256"/>
      <c r="AH747" s="258"/>
      <c r="AI747" s="259"/>
      <c r="AJ747" s="258"/>
      <c r="AK747" s="260"/>
      <c r="AL747" s="261"/>
      <c r="AM747" s="261"/>
      <c r="AN747" s="261"/>
      <c r="AO747" s="264"/>
    </row>
    <row r="748" spans="21:41" ht="14.25">
      <c r="U748" s="256"/>
      <c r="V748" s="257"/>
      <c r="W748" s="256"/>
      <c r="X748" s="257"/>
      <c r="Y748" s="257"/>
      <c r="Z748" s="257"/>
      <c r="AA748" s="256"/>
      <c r="AB748" s="256"/>
      <c r="AC748" s="256"/>
      <c r="AD748" s="256"/>
      <c r="AE748" s="256"/>
      <c r="AF748" s="256"/>
      <c r="AG748" s="256"/>
      <c r="AH748" s="258"/>
      <c r="AI748" s="259"/>
      <c r="AJ748" s="258"/>
      <c r="AK748" s="260"/>
      <c r="AL748" s="261"/>
      <c r="AM748" s="261"/>
      <c r="AN748" s="261"/>
      <c r="AO748" s="264"/>
    </row>
    <row r="749" spans="21:41" ht="14.25">
      <c r="U749" s="256"/>
      <c r="V749" s="257"/>
      <c r="W749" s="256"/>
      <c r="X749" s="257"/>
      <c r="Y749" s="257"/>
      <c r="Z749" s="257"/>
      <c r="AA749" s="256"/>
      <c r="AB749" s="256"/>
      <c r="AC749" s="256"/>
      <c r="AD749" s="256"/>
      <c r="AE749" s="256"/>
      <c r="AF749" s="256"/>
      <c r="AG749" s="256"/>
      <c r="AH749" s="258"/>
      <c r="AI749" s="259"/>
      <c r="AJ749" s="258"/>
      <c r="AK749" s="260"/>
      <c r="AL749" s="261"/>
      <c r="AM749" s="261"/>
      <c r="AN749" s="261"/>
      <c r="AO749" s="264"/>
    </row>
    <row r="750" spans="21:41" ht="14.25">
      <c r="U750" s="256"/>
      <c r="V750" s="257"/>
      <c r="W750" s="256"/>
      <c r="X750" s="257"/>
      <c r="Y750" s="257"/>
      <c r="Z750" s="257"/>
      <c r="AA750" s="256"/>
      <c r="AB750" s="256"/>
      <c r="AC750" s="256"/>
      <c r="AD750" s="256"/>
      <c r="AE750" s="256"/>
      <c r="AF750" s="256"/>
      <c r="AG750" s="256"/>
      <c r="AH750" s="258"/>
      <c r="AI750" s="259"/>
      <c r="AJ750" s="258"/>
      <c r="AK750" s="260"/>
      <c r="AL750" s="261"/>
      <c r="AM750" s="261"/>
      <c r="AN750" s="261"/>
      <c r="AO750" s="264"/>
    </row>
    <row r="751" spans="21:41" ht="14.25">
      <c r="U751" s="256"/>
      <c r="V751" s="257"/>
      <c r="W751" s="256"/>
      <c r="X751" s="257"/>
      <c r="Y751" s="257"/>
      <c r="Z751" s="257"/>
      <c r="AA751" s="256"/>
      <c r="AB751" s="256"/>
      <c r="AC751" s="256"/>
      <c r="AD751" s="256"/>
      <c r="AE751" s="256"/>
      <c r="AF751" s="256"/>
      <c r="AG751" s="256"/>
      <c r="AH751" s="258"/>
      <c r="AI751" s="259"/>
      <c r="AJ751" s="258"/>
      <c r="AK751" s="260"/>
      <c r="AL751" s="261"/>
      <c r="AM751" s="261"/>
      <c r="AN751" s="261"/>
      <c r="AO751" s="264"/>
    </row>
    <row r="752" spans="21:41" ht="14.25">
      <c r="U752" s="256"/>
      <c r="V752" s="257"/>
      <c r="W752" s="256"/>
      <c r="X752" s="257"/>
      <c r="Y752" s="257"/>
      <c r="Z752" s="257"/>
      <c r="AA752" s="256"/>
      <c r="AB752" s="256"/>
      <c r="AC752" s="256"/>
      <c r="AD752" s="256"/>
      <c r="AE752" s="256"/>
      <c r="AF752" s="256"/>
      <c r="AG752" s="256"/>
      <c r="AH752" s="258"/>
      <c r="AI752" s="259"/>
      <c r="AJ752" s="258"/>
      <c r="AK752" s="260"/>
      <c r="AL752" s="261"/>
      <c r="AM752" s="261"/>
      <c r="AN752" s="261"/>
      <c r="AO752" s="264"/>
    </row>
    <row r="753" spans="21:41" ht="14.25">
      <c r="U753" s="256"/>
      <c r="V753" s="257"/>
      <c r="W753" s="256"/>
      <c r="X753" s="257"/>
      <c r="Y753" s="257"/>
      <c r="Z753" s="257"/>
      <c r="AA753" s="256"/>
      <c r="AB753" s="256"/>
      <c r="AC753" s="256"/>
      <c r="AD753" s="256"/>
      <c r="AE753" s="256"/>
      <c r="AF753" s="256"/>
      <c r="AG753" s="256"/>
      <c r="AH753" s="258"/>
      <c r="AI753" s="259"/>
      <c r="AJ753" s="258"/>
      <c r="AK753" s="260"/>
      <c r="AL753" s="261"/>
      <c r="AM753" s="261"/>
      <c r="AN753" s="261"/>
      <c r="AO753" s="264"/>
    </row>
    <row r="754" spans="21:41" ht="14.25">
      <c r="U754" s="256"/>
      <c r="V754" s="257"/>
      <c r="W754" s="256"/>
      <c r="X754" s="257"/>
      <c r="Y754" s="257"/>
      <c r="Z754" s="257"/>
      <c r="AA754" s="256"/>
      <c r="AB754" s="256"/>
      <c r="AC754" s="256"/>
      <c r="AD754" s="256"/>
      <c r="AE754" s="256"/>
      <c r="AF754" s="256"/>
      <c r="AG754" s="256"/>
      <c r="AH754" s="258"/>
      <c r="AI754" s="259"/>
      <c r="AJ754" s="258"/>
      <c r="AK754" s="260"/>
      <c r="AL754" s="261"/>
      <c r="AM754" s="261"/>
      <c r="AN754" s="261"/>
      <c r="AO754" s="264"/>
    </row>
    <row r="755" spans="21:41" ht="14.25">
      <c r="U755" s="256"/>
      <c r="V755" s="257"/>
      <c r="W755" s="256"/>
      <c r="X755" s="257"/>
      <c r="Y755" s="257"/>
      <c r="Z755" s="257"/>
      <c r="AA755" s="256"/>
      <c r="AB755" s="256"/>
      <c r="AC755" s="256"/>
      <c r="AD755" s="256"/>
      <c r="AE755" s="256"/>
      <c r="AF755" s="256"/>
      <c r="AG755" s="256"/>
      <c r="AH755" s="258"/>
      <c r="AI755" s="259"/>
      <c r="AJ755" s="258"/>
      <c r="AK755" s="260"/>
      <c r="AL755" s="261"/>
      <c r="AM755" s="261"/>
      <c r="AN755" s="261"/>
      <c r="AO755" s="264"/>
    </row>
    <row r="756" spans="21:41" ht="14.25">
      <c r="U756" s="256"/>
      <c r="V756" s="257"/>
      <c r="W756" s="256"/>
      <c r="X756" s="257"/>
      <c r="Y756" s="257"/>
      <c r="Z756" s="257"/>
      <c r="AA756" s="256"/>
      <c r="AB756" s="256"/>
      <c r="AC756" s="256"/>
      <c r="AD756" s="256"/>
      <c r="AE756" s="256"/>
      <c r="AF756" s="256"/>
      <c r="AG756" s="256"/>
      <c r="AH756" s="258"/>
      <c r="AI756" s="259"/>
      <c r="AJ756" s="258"/>
      <c r="AK756" s="260"/>
      <c r="AL756" s="261"/>
      <c r="AM756" s="261"/>
      <c r="AN756" s="261"/>
      <c r="AO756" s="264"/>
    </row>
    <row r="757" spans="21:41" ht="14.25">
      <c r="U757" s="256"/>
      <c r="V757" s="257"/>
      <c r="W757" s="256"/>
      <c r="X757" s="257"/>
      <c r="Y757" s="257"/>
      <c r="Z757" s="257"/>
      <c r="AA757" s="256"/>
      <c r="AB757" s="256"/>
      <c r="AC757" s="256"/>
      <c r="AD757" s="256"/>
      <c r="AE757" s="256"/>
      <c r="AF757" s="256"/>
      <c r="AG757" s="256"/>
      <c r="AH757" s="258"/>
      <c r="AI757" s="259"/>
      <c r="AJ757" s="258"/>
      <c r="AK757" s="260"/>
      <c r="AL757" s="261"/>
      <c r="AM757" s="261"/>
      <c r="AN757" s="261"/>
      <c r="AO757" s="264"/>
    </row>
    <row r="758" spans="21:41" ht="14.25">
      <c r="U758" s="256"/>
      <c r="V758" s="257"/>
      <c r="W758" s="256"/>
      <c r="X758" s="257"/>
      <c r="Y758" s="257"/>
      <c r="Z758" s="257"/>
      <c r="AA758" s="256"/>
      <c r="AB758" s="256"/>
      <c r="AC758" s="256"/>
      <c r="AD758" s="256"/>
      <c r="AE758" s="256"/>
      <c r="AF758" s="256"/>
      <c r="AG758" s="256"/>
      <c r="AH758" s="258"/>
      <c r="AI758" s="259"/>
      <c r="AJ758" s="258"/>
      <c r="AK758" s="260"/>
      <c r="AL758" s="261"/>
      <c r="AM758" s="261"/>
      <c r="AN758" s="261"/>
      <c r="AO758" s="264"/>
    </row>
    <row r="759" spans="21:41" ht="14.25">
      <c r="U759" s="256"/>
      <c r="V759" s="257"/>
      <c r="W759" s="256"/>
      <c r="X759" s="257"/>
      <c r="Y759" s="257"/>
      <c r="Z759" s="257"/>
      <c r="AA759" s="256"/>
      <c r="AB759" s="256"/>
      <c r="AC759" s="256"/>
      <c r="AD759" s="256"/>
      <c r="AE759" s="256"/>
      <c r="AF759" s="256"/>
      <c r="AG759" s="256"/>
      <c r="AH759" s="258"/>
      <c r="AI759" s="259"/>
      <c r="AJ759" s="258"/>
      <c r="AK759" s="260"/>
      <c r="AL759" s="261"/>
      <c r="AM759" s="261"/>
      <c r="AN759" s="261"/>
      <c r="AO759" s="264"/>
    </row>
    <row r="760" spans="21:41" ht="14.25">
      <c r="U760" s="256"/>
      <c r="V760" s="257"/>
      <c r="W760" s="256"/>
      <c r="X760" s="257"/>
      <c r="Y760" s="257"/>
      <c r="Z760" s="257"/>
      <c r="AA760" s="256"/>
      <c r="AB760" s="256"/>
      <c r="AC760" s="256"/>
      <c r="AD760" s="256"/>
      <c r="AE760" s="256"/>
      <c r="AF760" s="256"/>
      <c r="AG760" s="256"/>
      <c r="AH760" s="258"/>
      <c r="AI760" s="259"/>
      <c r="AJ760" s="258"/>
      <c r="AK760" s="260"/>
      <c r="AL760" s="261"/>
      <c r="AM760" s="261"/>
      <c r="AN760" s="261"/>
      <c r="AO760" s="264"/>
    </row>
    <row r="761" spans="21:41" ht="14.25">
      <c r="U761" s="256"/>
      <c r="V761" s="257"/>
      <c r="W761" s="256"/>
      <c r="X761" s="257"/>
      <c r="Y761" s="257"/>
      <c r="Z761" s="257"/>
      <c r="AA761" s="256"/>
      <c r="AB761" s="256"/>
      <c r="AC761" s="256"/>
      <c r="AD761" s="256"/>
      <c r="AE761" s="256"/>
      <c r="AF761" s="256"/>
      <c r="AG761" s="256"/>
      <c r="AH761" s="258"/>
      <c r="AI761" s="259"/>
      <c r="AJ761" s="258"/>
      <c r="AK761" s="260"/>
      <c r="AL761" s="261"/>
      <c r="AM761" s="261"/>
      <c r="AN761" s="261"/>
      <c r="AO761" s="264"/>
    </row>
    <row r="762" spans="21:41" ht="14.25">
      <c r="U762" s="256"/>
      <c r="V762" s="257"/>
      <c r="W762" s="256"/>
      <c r="X762" s="257"/>
      <c r="Y762" s="257"/>
      <c r="Z762" s="257"/>
      <c r="AA762" s="256"/>
      <c r="AB762" s="256"/>
      <c r="AC762" s="256"/>
      <c r="AD762" s="256"/>
      <c r="AE762" s="256"/>
      <c r="AF762" s="256"/>
      <c r="AG762" s="256"/>
      <c r="AH762" s="258"/>
      <c r="AI762" s="259"/>
      <c r="AJ762" s="258"/>
      <c r="AK762" s="260"/>
      <c r="AL762" s="261"/>
      <c r="AM762" s="261"/>
      <c r="AN762" s="261"/>
      <c r="AO762" s="264"/>
    </row>
    <row r="763" spans="21:41" ht="14.25">
      <c r="U763" s="256"/>
      <c r="V763" s="257"/>
      <c r="W763" s="256"/>
      <c r="X763" s="257"/>
      <c r="Y763" s="257"/>
      <c r="Z763" s="257"/>
      <c r="AA763" s="256"/>
      <c r="AB763" s="256"/>
      <c r="AC763" s="256"/>
      <c r="AD763" s="256"/>
      <c r="AE763" s="256"/>
      <c r="AF763" s="256"/>
      <c r="AG763" s="256"/>
      <c r="AH763" s="258"/>
      <c r="AI763" s="259"/>
      <c r="AJ763" s="258"/>
      <c r="AK763" s="260"/>
      <c r="AL763" s="261"/>
      <c r="AM763" s="261"/>
      <c r="AN763" s="261"/>
      <c r="AO763" s="264"/>
    </row>
    <row r="764" spans="21:41" ht="14.25">
      <c r="U764" s="256"/>
      <c r="V764" s="257"/>
      <c r="W764" s="256"/>
      <c r="X764" s="257"/>
      <c r="Y764" s="257"/>
      <c r="Z764" s="257"/>
      <c r="AA764" s="256"/>
      <c r="AB764" s="256"/>
      <c r="AC764" s="256"/>
      <c r="AD764" s="256"/>
      <c r="AE764" s="256"/>
      <c r="AF764" s="256"/>
      <c r="AG764" s="256"/>
      <c r="AH764" s="258"/>
      <c r="AI764" s="259"/>
      <c r="AJ764" s="258"/>
      <c r="AK764" s="260"/>
      <c r="AL764" s="261"/>
      <c r="AM764" s="261"/>
      <c r="AN764" s="261"/>
      <c r="AO764" s="264"/>
    </row>
    <row r="765" spans="21:41" ht="14.25">
      <c r="U765" s="256"/>
      <c r="V765" s="257"/>
      <c r="W765" s="256"/>
      <c r="X765" s="257"/>
      <c r="Y765" s="257"/>
      <c r="Z765" s="257"/>
      <c r="AA765" s="256"/>
      <c r="AB765" s="256"/>
      <c r="AC765" s="256"/>
      <c r="AD765" s="256"/>
      <c r="AE765" s="256"/>
      <c r="AF765" s="256"/>
      <c r="AG765" s="256"/>
      <c r="AH765" s="258"/>
      <c r="AI765" s="259"/>
      <c r="AJ765" s="258"/>
      <c r="AK765" s="260"/>
      <c r="AL765" s="261"/>
      <c r="AM765" s="261"/>
      <c r="AN765" s="261"/>
      <c r="AO765" s="264"/>
    </row>
    <row r="766" spans="21:41" ht="14.25">
      <c r="U766" s="256"/>
      <c r="V766" s="257"/>
      <c r="W766" s="256"/>
      <c r="X766" s="257"/>
      <c r="Y766" s="257"/>
      <c r="Z766" s="257"/>
      <c r="AA766" s="256"/>
      <c r="AB766" s="256"/>
      <c r="AC766" s="256"/>
      <c r="AD766" s="256"/>
      <c r="AE766" s="256"/>
      <c r="AF766" s="256"/>
      <c r="AG766" s="256"/>
      <c r="AH766" s="258"/>
      <c r="AI766" s="259"/>
      <c r="AJ766" s="258"/>
      <c r="AK766" s="260"/>
      <c r="AL766" s="261"/>
      <c r="AM766" s="261"/>
      <c r="AN766" s="261"/>
      <c r="AO766" s="264"/>
    </row>
    <row r="767" spans="21:41" ht="14.25">
      <c r="U767" s="256"/>
      <c r="V767" s="257"/>
      <c r="W767" s="256"/>
      <c r="X767" s="257"/>
      <c r="Y767" s="257"/>
      <c r="Z767" s="257"/>
      <c r="AA767" s="256"/>
      <c r="AB767" s="256"/>
      <c r="AC767" s="256"/>
      <c r="AD767" s="256"/>
      <c r="AE767" s="256"/>
      <c r="AF767" s="256"/>
      <c r="AG767" s="256"/>
      <c r="AH767" s="258"/>
      <c r="AI767" s="259"/>
      <c r="AJ767" s="258"/>
      <c r="AK767" s="260"/>
      <c r="AL767" s="261"/>
      <c r="AM767" s="261"/>
      <c r="AN767" s="261"/>
      <c r="AO767" s="264"/>
    </row>
    <row r="768" spans="21:41" ht="14.25">
      <c r="U768" s="256"/>
      <c r="V768" s="257"/>
      <c r="W768" s="256"/>
      <c r="X768" s="257"/>
      <c r="Y768" s="257"/>
      <c r="Z768" s="257"/>
      <c r="AA768" s="256"/>
      <c r="AB768" s="256"/>
      <c r="AC768" s="256"/>
      <c r="AD768" s="256"/>
      <c r="AE768" s="256"/>
      <c r="AF768" s="256"/>
      <c r="AG768" s="256"/>
      <c r="AH768" s="258"/>
      <c r="AI768" s="259"/>
      <c r="AJ768" s="258"/>
      <c r="AK768" s="260"/>
      <c r="AL768" s="261"/>
      <c r="AM768" s="261"/>
      <c r="AN768" s="261"/>
      <c r="AO768" s="264"/>
    </row>
    <row r="769" spans="21:41" ht="14.25">
      <c r="U769" s="256"/>
      <c r="V769" s="257"/>
      <c r="W769" s="256"/>
      <c r="X769" s="257"/>
      <c r="Y769" s="257"/>
      <c r="Z769" s="257"/>
      <c r="AA769" s="256"/>
      <c r="AB769" s="256"/>
      <c r="AC769" s="256"/>
      <c r="AD769" s="256"/>
      <c r="AE769" s="256"/>
      <c r="AF769" s="256"/>
      <c r="AG769" s="256"/>
      <c r="AH769" s="258"/>
      <c r="AI769" s="259"/>
      <c r="AJ769" s="258"/>
      <c r="AK769" s="260"/>
      <c r="AL769" s="261"/>
      <c r="AM769" s="261"/>
      <c r="AN769" s="261"/>
      <c r="AO769" s="264"/>
    </row>
    <row r="770" spans="21:41" ht="14.25">
      <c r="U770" s="256"/>
      <c r="V770" s="257"/>
      <c r="W770" s="256"/>
      <c r="X770" s="257"/>
      <c r="Y770" s="257"/>
      <c r="Z770" s="257"/>
      <c r="AA770" s="256"/>
      <c r="AB770" s="256"/>
      <c r="AC770" s="256"/>
      <c r="AD770" s="256"/>
      <c r="AE770" s="256"/>
      <c r="AF770" s="256"/>
      <c r="AG770" s="256"/>
      <c r="AH770" s="258"/>
      <c r="AI770" s="259"/>
      <c r="AJ770" s="258"/>
      <c r="AK770" s="260"/>
      <c r="AL770" s="261"/>
      <c r="AM770" s="261"/>
      <c r="AN770" s="261"/>
      <c r="AO770" s="264"/>
    </row>
    <row r="771" spans="21:41" ht="14.25">
      <c r="U771" s="256"/>
      <c r="V771" s="257"/>
      <c r="W771" s="256"/>
      <c r="X771" s="257"/>
      <c r="Y771" s="257"/>
      <c r="Z771" s="257"/>
      <c r="AA771" s="256"/>
      <c r="AB771" s="256"/>
      <c r="AC771" s="256"/>
      <c r="AD771" s="256"/>
      <c r="AE771" s="256"/>
      <c r="AF771" s="256"/>
      <c r="AG771" s="256"/>
      <c r="AH771" s="258"/>
      <c r="AI771" s="259"/>
      <c r="AJ771" s="258"/>
      <c r="AK771" s="260"/>
      <c r="AL771" s="261"/>
      <c r="AM771" s="261"/>
      <c r="AN771" s="261"/>
      <c r="AO771" s="264"/>
    </row>
    <row r="772" spans="21:41" ht="14.25">
      <c r="U772" s="256"/>
      <c r="V772" s="257"/>
      <c r="W772" s="256"/>
      <c r="X772" s="257"/>
      <c r="Y772" s="257"/>
      <c r="Z772" s="257"/>
      <c r="AA772" s="256"/>
      <c r="AB772" s="256"/>
      <c r="AC772" s="256"/>
      <c r="AD772" s="256"/>
      <c r="AE772" s="256"/>
      <c r="AF772" s="256"/>
      <c r="AG772" s="256"/>
      <c r="AH772" s="258"/>
      <c r="AI772" s="259"/>
      <c r="AJ772" s="258"/>
      <c r="AK772" s="260"/>
      <c r="AL772" s="261"/>
      <c r="AM772" s="261"/>
      <c r="AN772" s="261"/>
      <c r="AO772" s="264"/>
    </row>
    <row r="773" spans="21:41" ht="14.25">
      <c r="U773" s="256"/>
      <c r="V773" s="257"/>
      <c r="W773" s="256"/>
      <c r="X773" s="257"/>
      <c r="Y773" s="257"/>
      <c r="Z773" s="257"/>
      <c r="AA773" s="256"/>
      <c r="AB773" s="256"/>
      <c r="AC773" s="256"/>
      <c r="AD773" s="256"/>
      <c r="AE773" s="256"/>
      <c r="AF773" s="256"/>
      <c r="AG773" s="256"/>
      <c r="AH773" s="258"/>
      <c r="AI773" s="259"/>
      <c r="AJ773" s="258"/>
      <c r="AK773" s="260"/>
      <c r="AL773" s="261"/>
      <c r="AM773" s="261"/>
      <c r="AN773" s="261"/>
      <c r="AO773" s="264"/>
    </row>
    <row r="774" spans="21:41" ht="14.25">
      <c r="U774" s="256"/>
      <c r="V774" s="257"/>
      <c r="W774" s="256"/>
      <c r="X774" s="257"/>
      <c r="Y774" s="257"/>
      <c r="Z774" s="257"/>
      <c r="AA774" s="256"/>
      <c r="AB774" s="256"/>
      <c r="AC774" s="256"/>
      <c r="AD774" s="256"/>
      <c r="AE774" s="256"/>
      <c r="AF774" s="256"/>
      <c r="AG774" s="256"/>
      <c r="AH774" s="258"/>
      <c r="AI774" s="259"/>
      <c r="AJ774" s="258"/>
      <c r="AK774" s="260"/>
      <c r="AL774" s="261"/>
      <c r="AM774" s="261"/>
      <c r="AN774" s="261"/>
      <c r="AO774" s="264"/>
    </row>
    <row r="775" spans="21:41" ht="14.25">
      <c r="U775" s="256"/>
      <c r="V775" s="257"/>
      <c r="W775" s="256"/>
      <c r="X775" s="257"/>
      <c r="Y775" s="257"/>
      <c r="Z775" s="257"/>
      <c r="AA775" s="256"/>
      <c r="AB775" s="256"/>
      <c r="AC775" s="256"/>
      <c r="AD775" s="256"/>
      <c r="AE775" s="256"/>
      <c r="AF775" s="256"/>
      <c r="AG775" s="256"/>
      <c r="AH775" s="258"/>
      <c r="AI775" s="259"/>
      <c r="AJ775" s="258"/>
      <c r="AK775" s="260"/>
      <c r="AL775" s="261"/>
      <c r="AM775" s="261"/>
      <c r="AN775" s="261"/>
      <c r="AO775" s="264"/>
    </row>
    <row r="776" spans="21:41" ht="14.25">
      <c r="U776" s="256"/>
      <c r="V776" s="257"/>
      <c r="W776" s="256"/>
      <c r="X776" s="257"/>
      <c r="Y776" s="257"/>
      <c r="Z776" s="257"/>
      <c r="AA776" s="256"/>
      <c r="AB776" s="256"/>
      <c r="AC776" s="256"/>
      <c r="AD776" s="256"/>
      <c r="AE776" s="256"/>
      <c r="AF776" s="256"/>
      <c r="AG776" s="256"/>
      <c r="AH776" s="258"/>
      <c r="AI776" s="259"/>
      <c r="AJ776" s="258"/>
      <c r="AK776" s="260"/>
      <c r="AL776" s="261"/>
      <c r="AM776" s="261"/>
      <c r="AN776" s="261"/>
      <c r="AO776" s="264"/>
    </row>
    <row r="777" spans="21:41" ht="14.25">
      <c r="U777" s="256"/>
      <c r="V777" s="257"/>
      <c r="W777" s="256"/>
      <c r="X777" s="257"/>
      <c r="Y777" s="257"/>
      <c r="Z777" s="257"/>
      <c r="AA777" s="256"/>
      <c r="AB777" s="256"/>
      <c r="AC777" s="256"/>
      <c r="AD777" s="256"/>
      <c r="AE777" s="256"/>
      <c r="AF777" s="256"/>
      <c r="AG777" s="256"/>
      <c r="AH777" s="258"/>
      <c r="AI777" s="259"/>
      <c r="AJ777" s="258"/>
      <c r="AK777" s="260"/>
      <c r="AL777" s="261"/>
      <c r="AM777" s="261"/>
      <c r="AN777" s="261"/>
      <c r="AO777" s="264"/>
    </row>
    <row r="778" spans="21:41" ht="14.25">
      <c r="U778" s="256"/>
      <c r="V778" s="257"/>
      <c r="W778" s="256"/>
      <c r="X778" s="257"/>
      <c r="Y778" s="257"/>
      <c r="Z778" s="257"/>
      <c r="AA778" s="256"/>
      <c r="AB778" s="256"/>
      <c r="AC778" s="256"/>
      <c r="AD778" s="256"/>
      <c r="AE778" s="256"/>
      <c r="AF778" s="256"/>
      <c r="AG778" s="256"/>
      <c r="AH778" s="258"/>
      <c r="AI778" s="259"/>
      <c r="AJ778" s="258"/>
      <c r="AK778" s="260"/>
      <c r="AL778" s="261"/>
      <c r="AM778" s="261"/>
      <c r="AN778" s="261"/>
      <c r="AO778" s="264"/>
    </row>
    <row r="779" spans="21:41" ht="14.25">
      <c r="U779" s="256"/>
      <c r="V779" s="257"/>
      <c r="W779" s="256"/>
      <c r="X779" s="257"/>
      <c r="Y779" s="257"/>
      <c r="Z779" s="257"/>
      <c r="AA779" s="256"/>
      <c r="AB779" s="256"/>
      <c r="AC779" s="256"/>
      <c r="AD779" s="256"/>
      <c r="AE779" s="256"/>
      <c r="AF779" s="256"/>
      <c r="AG779" s="256"/>
      <c r="AH779" s="258"/>
      <c r="AI779" s="259"/>
      <c r="AJ779" s="258"/>
      <c r="AK779" s="260"/>
      <c r="AL779" s="261"/>
      <c r="AM779" s="261"/>
      <c r="AN779" s="261"/>
      <c r="AO779" s="264"/>
    </row>
    <row r="780" spans="21:41" ht="14.25">
      <c r="U780" s="256"/>
      <c r="V780" s="257"/>
      <c r="W780" s="256"/>
      <c r="X780" s="257"/>
      <c r="Y780" s="257"/>
      <c r="Z780" s="257"/>
      <c r="AA780" s="256"/>
      <c r="AB780" s="256"/>
      <c r="AC780" s="256"/>
      <c r="AD780" s="256"/>
      <c r="AE780" s="256"/>
      <c r="AF780" s="256"/>
      <c r="AG780" s="256"/>
      <c r="AH780" s="258"/>
      <c r="AI780" s="259"/>
      <c r="AJ780" s="258"/>
      <c r="AK780" s="260"/>
      <c r="AL780" s="261"/>
      <c r="AM780" s="261"/>
      <c r="AN780" s="261"/>
      <c r="AO780" s="264"/>
    </row>
    <row r="781" spans="21:41" ht="14.25">
      <c r="U781" s="256"/>
      <c r="V781" s="257"/>
      <c r="W781" s="256"/>
      <c r="X781" s="257"/>
      <c r="Y781" s="257"/>
      <c r="Z781" s="257"/>
      <c r="AA781" s="256"/>
      <c r="AB781" s="256"/>
      <c r="AC781" s="256"/>
      <c r="AD781" s="256"/>
      <c r="AE781" s="256"/>
      <c r="AF781" s="256"/>
      <c r="AG781" s="256"/>
      <c r="AH781" s="258"/>
      <c r="AI781" s="259"/>
      <c r="AJ781" s="258"/>
      <c r="AK781" s="260"/>
      <c r="AL781" s="261"/>
      <c r="AM781" s="261"/>
      <c r="AN781" s="261"/>
      <c r="AO781" s="264"/>
    </row>
    <row r="782" spans="21:41" ht="14.25">
      <c r="U782" s="256"/>
      <c r="V782" s="257"/>
      <c r="W782" s="256"/>
      <c r="X782" s="257"/>
      <c r="Y782" s="257"/>
      <c r="Z782" s="257"/>
      <c r="AA782" s="256"/>
      <c r="AB782" s="256"/>
      <c r="AC782" s="256"/>
      <c r="AD782" s="256"/>
      <c r="AE782" s="256"/>
      <c r="AF782" s="256"/>
      <c r="AG782" s="256"/>
      <c r="AH782" s="258"/>
      <c r="AI782" s="259"/>
      <c r="AJ782" s="258"/>
      <c r="AK782" s="260"/>
      <c r="AL782" s="261"/>
      <c r="AM782" s="261"/>
      <c r="AN782" s="261"/>
      <c r="AO782" s="264"/>
    </row>
    <row r="783" spans="21:41" ht="14.25">
      <c r="U783" s="256"/>
      <c r="V783" s="257"/>
      <c r="W783" s="256"/>
      <c r="X783" s="257"/>
      <c r="Y783" s="257"/>
      <c r="Z783" s="257"/>
      <c r="AA783" s="256"/>
      <c r="AB783" s="256"/>
      <c r="AC783" s="256"/>
      <c r="AD783" s="256"/>
      <c r="AE783" s="256"/>
      <c r="AF783" s="256"/>
      <c r="AG783" s="256"/>
      <c r="AH783" s="258"/>
      <c r="AI783" s="259"/>
      <c r="AJ783" s="258"/>
      <c r="AK783" s="260"/>
      <c r="AL783" s="261"/>
      <c r="AM783" s="261"/>
      <c r="AN783" s="261"/>
      <c r="AO783" s="264"/>
    </row>
    <row r="784" spans="21:41" ht="14.25">
      <c r="U784" s="256"/>
      <c r="V784" s="257"/>
      <c r="W784" s="256"/>
      <c r="X784" s="257"/>
      <c r="Y784" s="257"/>
      <c r="Z784" s="257"/>
      <c r="AA784" s="256"/>
      <c r="AB784" s="256"/>
      <c r="AC784" s="256"/>
      <c r="AD784" s="256"/>
      <c r="AE784" s="256"/>
      <c r="AF784" s="256"/>
      <c r="AG784" s="256"/>
      <c r="AH784" s="258"/>
      <c r="AI784" s="259"/>
      <c r="AJ784" s="258"/>
      <c r="AK784" s="260"/>
      <c r="AL784" s="261"/>
      <c r="AM784" s="261"/>
      <c r="AN784" s="261"/>
      <c r="AO784" s="264"/>
    </row>
    <row r="785" spans="21:41" ht="14.25">
      <c r="U785" s="256"/>
      <c r="V785" s="257"/>
      <c r="W785" s="256"/>
      <c r="X785" s="257"/>
      <c r="Y785" s="257"/>
      <c r="Z785" s="257"/>
      <c r="AA785" s="256"/>
      <c r="AB785" s="256"/>
      <c r="AC785" s="256"/>
      <c r="AD785" s="256"/>
      <c r="AE785" s="256"/>
      <c r="AF785" s="256"/>
      <c r="AG785" s="256"/>
      <c r="AH785" s="258"/>
      <c r="AI785" s="259"/>
      <c r="AJ785" s="258"/>
      <c r="AK785" s="260"/>
      <c r="AL785" s="261"/>
      <c r="AM785" s="261"/>
      <c r="AN785" s="261"/>
      <c r="AO785" s="264"/>
    </row>
    <row r="786" spans="21:41" ht="14.25">
      <c r="U786" s="256"/>
      <c r="V786" s="257"/>
      <c r="W786" s="256"/>
      <c r="X786" s="257"/>
      <c r="Y786" s="257"/>
      <c r="Z786" s="257"/>
      <c r="AA786" s="256"/>
      <c r="AB786" s="256"/>
      <c r="AC786" s="256"/>
      <c r="AD786" s="256"/>
      <c r="AE786" s="256"/>
      <c r="AF786" s="256"/>
      <c r="AG786" s="256"/>
      <c r="AH786" s="258"/>
      <c r="AI786" s="259"/>
      <c r="AJ786" s="258"/>
      <c r="AK786" s="260"/>
      <c r="AL786" s="261"/>
      <c r="AM786" s="261"/>
      <c r="AN786" s="261"/>
      <c r="AO786" s="264"/>
    </row>
    <row r="787" spans="21:41" ht="14.25">
      <c r="U787" s="256"/>
      <c r="V787" s="257"/>
      <c r="W787" s="256"/>
      <c r="X787" s="257"/>
      <c r="Y787" s="257"/>
      <c r="Z787" s="257"/>
      <c r="AA787" s="256"/>
      <c r="AB787" s="256"/>
      <c r="AC787" s="256"/>
      <c r="AD787" s="256"/>
      <c r="AE787" s="256"/>
      <c r="AF787" s="256"/>
      <c r="AG787" s="256"/>
      <c r="AH787" s="258"/>
      <c r="AI787" s="259"/>
      <c r="AJ787" s="258"/>
      <c r="AK787" s="260"/>
      <c r="AL787" s="261"/>
      <c r="AM787" s="261"/>
      <c r="AN787" s="261"/>
      <c r="AO787" s="264"/>
    </row>
    <row r="788" spans="21:41" ht="14.25">
      <c r="U788" s="256"/>
      <c r="V788" s="257"/>
      <c r="W788" s="256"/>
      <c r="X788" s="257"/>
      <c r="Y788" s="257"/>
      <c r="Z788" s="257"/>
      <c r="AA788" s="256"/>
      <c r="AB788" s="256"/>
      <c r="AC788" s="256"/>
      <c r="AD788" s="256"/>
      <c r="AE788" s="256"/>
      <c r="AF788" s="256"/>
      <c r="AG788" s="256"/>
      <c r="AH788" s="258"/>
      <c r="AI788" s="259"/>
      <c r="AJ788" s="258"/>
      <c r="AK788" s="260"/>
      <c r="AL788" s="261"/>
      <c r="AM788" s="261"/>
      <c r="AN788" s="261"/>
      <c r="AO788" s="264"/>
    </row>
    <row r="789" spans="21:41" ht="14.25">
      <c r="U789" s="256"/>
      <c r="V789" s="257"/>
      <c r="W789" s="256"/>
      <c r="X789" s="257"/>
      <c r="Y789" s="257"/>
      <c r="Z789" s="257"/>
      <c r="AA789" s="256"/>
      <c r="AB789" s="256"/>
      <c r="AC789" s="256"/>
      <c r="AD789" s="256"/>
      <c r="AE789" s="256"/>
      <c r="AF789" s="256"/>
      <c r="AG789" s="256"/>
      <c r="AH789" s="258"/>
      <c r="AI789" s="259"/>
      <c r="AJ789" s="258"/>
      <c r="AK789" s="260"/>
      <c r="AL789" s="261"/>
      <c r="AM789" s="261"/>
      <c r="AN789" s="261"/>
      <c r="AO789" s="264"/>
    </row>
    <row r="790" spans="21:41" ht="14.25">
      <c r="U790" s="256"/>
      <c r="V790" s="257"/>
      <c r="W790" s="256"/>
      <c r="X790" s="257"/>
      <c r="Y790" s="257"/>
      <c r="Z790" s="257"/>
      <c r="AA790" s="256"/>
      <c r="AB790" s="256"/>
      <c r="AC790" s="256"/>
      <c r="AD790" s="256"/>
      <c r="AE790" s="256"/>
      <c r="AF790" s="256"/>
      <c r="AG790" s="256"/>
      <c r="AH790" s="258"/>
      <c r="AI790" s="259"/>
      <c r="AJ790" s="258"/>
      <c r="AK790" s="260"/>
      <c r="AL790" s="261"/>
      <c r="AM790" s="261"/>
      <c r="AN790" s="261"/>
      <c r="AO790" s="264"/>
    </row>
    <row r="791" spans="21:41" ht="14.25">
      <c r="U791" s="256"/>
      <c r="V791" s="257"/>
      <c r="W791" s="256"/>
      <c r="X791" s="257"/>
      <c r="Y791" s="257"/>
      <c r="Z791" s="257"/>
      <c r="AA791" s="256"/>
      <c r="AB791" s="256"/>
      <c r="AC791" s="256"/>
      <c r="AD791" s="256"/>
      <c r="AE791" s="256"/>
      <c r="AF791" s="256"/>
      <c r="AG791" s="256"/>
      <c r="AH791" s="258"/>
      <c r="AI791" s="259"/>
      <c r="AJ791" s="258"/>
      <c r="AK791" s="260"/>
      <c r="AL791" s="261"/>
      <c r="AM791" s="261"/>
      <c r="AN791" s="261"/>
      <c r="AO791" s="264"/>
    </row>
    <row r="792" spans="21:41" ht="14.25">
      <c r="U792" s="256"/>
      <c r="V792" s="257"/>
      <c r="W792" s="256"/>
      <c r="X792" s="257"/>
      <c r="Y792" s="257"/>
      <c r="Z792" s="257"/>
      <c r="AA792" s="256"/>
      <c r="AB792" s="256"/>
      <c r="AC792" s="256"/>
      <c r="AD792" s="256"/>
      <c r="AE792" s="256"/>
      <c r="AF792" s="256"/>
      <c r="AG792" s="256"/>
      <c r="AH792" s="258"/>
      <c r="AI792" s="259"/>
      <c r="AJ792" s="258"/>
      <c r="AK792" s="260"/>
      <c r="AL792" s="261"/>
      <c r="AM792" s="261"/>
      <c r="AN792" s="261"/>
      <c r="AO792" s="264"/>
    </row>
    <row r="793" spans="21:41" ht="14.25">
      <c r="U793" s="256"/>
      <c r="V793" s="257"/>
      <c r="W793" s="256"/>
      <c r="X793" s="257"/>
      <c r="Y793" s="257"/>
      <c r="Z793" s="257"/>
      <c r="AA793" s="256"/>
      <c r="AB793" s="256"/>
      <c r="AC793" s="256"/>
      <c r="AD793" s="256"/>
      <c r="AE793" s="256"/>
      <c r="AF793" s="256"/>
      <c r="AG793" s="256"/>
      <c r="AH793" s="258"/>
      <c r="AI793" s="259"/>
      <c r="AJ793" s="258"/>
      <c r="AK793" s="260"/>
      <c r="AL793" s="261"/>
      <c r="AM793" s="261"/>
      <c r="AN793" s="261"/>
      <c r="AO793" s="264"/>
    </row>
    <row r="794" spans="21:41" ht="14.25">
      <c r="U794" s="256"/>
      <c r="V794" s="257"/>
      <c r="W794" s="256"/>
      <c r="X794" s="257"/>
      <c r="Y794" s="257"/>
      <c r="Z794" s="257"/>
      <c r="AA794" s="256"/>
      <c r="AB794" s="256"/>
      <c r="AC794" s="256"/>
      <c r="AD794" s="256"/>
      <c r="AE794" s="256"/>
      <c r="AF794" s="256"/>
      <c r="AG794" s="256"/>
      <c r="AH794" s="258"/>
      <c r="AI794" s="259"/>
      <c r="AJ794" s="258"/>
      <c r="AK794" s="260"/>
      <c r="AL794" s="261"/>
      <c r="AM794" s="261"/>
      <c r="AN794" s="261"/>
      <c r="AO794" s="264"/>
    </row>
    <row r="795" spans="21:41" ht="14.25">
      <c r="U795" s="256"/>
      <c r="V795" s="257"/>
      <c r="W795" s="256"/>
      <c r="X795" s="257"/>
      <c r="Y795" s="257"/>
      <c r="Z795" s="257"/>
      <c r="AA795" s="256"/>
      <c r="AB795" s="256"/>
      <c r="AC795" s="256"/>
      <c r="AD795" s="256"/>
      <c r="AE795" s="256"/>
      <c r="AF795" s="256"/>
      <c r="AG795" s="256"/>
      <c r="AH795" s="258"/>
      <c r="AI795" s="259"/>
      <c r="AJ795" s="258"/>
      <c r="AK795" s="260"/>
      <c r="AL795" s="261"/>
      <c r="AM795" s="261"/>
      <c r="AN795" s="261"/>
      <c r="AO795" s="264"/>
    </row>
    <row r="796" spans="21:41" ht="14.25">
      <c r="U796" s="256"/>
      <c r="V796" s="257"/>
      <c r="W796" s="256"/>
      <c r="X796" s="257"/>
      <c r="Y796" s="257"/>
      <c r="Z796" s="257"/>
      <c r="AA796" s="256"/>
      <c r="AB796" s="256"/>
      <c r="AC796" s="256"/>
      <c r="AD796" s="256"/>
      <c r="AE796" s="256"/>
      <c r="AF796" s="256"/>
      <c r="AG796" s="256"/>
      <c r="AH796" s="258"/>
      <c r="AI796" s="259"/>
      <c r="AJ796" s="258"/>
      <c r="AK796" s="260"/>
      <c r="AL796" s="261"/>
      <c r="AM796" s="261"/>
      <c r="AN796" s="261"/>
      <c r="AO796" s="264"/>
    </row>
    <row r="797" spans="21:41" ht="14.25">
      <c r="U797" s="256"/>
      <c r="V797" s="257"/>
      <c r="W797" s="256"/>
      <c r="X797" s="257"/>
      <c r="Y797" s="257"/>
      <c r="Z797" s="257"/>
      <c r="AA797" s="256"/>
      <c r="AB797" s="256"/>
      <c r="AC797" s="256"/>
      <c r="AD797" s="256"/>
      <c r="AE797" s="256"/>
      <c r="AF797" s="256"/>
      <c r="AG797" s="256"/>
      <c r="AH797" s="258"/>
      <c r="AI797" s="259"/>
      <c r="AJ797" s="258"/>
      <c r="AK797" s="260"/>
      <c r="AL797" s="261"/>
      <c r="AM797" s="261"/>
      <c r="AN797" s="261"/>
      <c r="AO797" s="264"/>
    </row>
    <row r="798" spans="21:41" ht="14.25">
      <c r="U798" s="256"/>
      <c r="V798" s="257"/>
      <c r="W798" s="256"/>
      <c r="X798" s="257"/>
      <c r="Y798" s="257"/>
      <c r="Z798" s="257"/>
      <c r="AA798" s="256"/>
      <c r="AB798" s="256"/>
      <c r="AC798" s="256"/>
      <c r="AD798" s="256"/>
      <c r="AE798" s="256"/>
      <c r="AF798" s="256"/>
      <c r="AG798" s="256"/>
      <c r="AH798" s="258"/>
      <c r="AI798" s="259"/>
      <c r="AJ798" s="258"/>
      <c r="AK798" s="260"/>
      <c r="AL798" s="261"/>
      <c r="AM798" s="261"/>
      <c r="AN798" s="261"/>
      <c r="AO798" s="264"/>
    </row>
    <row r="799" spans="21:41" ht="14.25">
      <c r="U799" s="256"/>
      <c r="V799" s="257"/>
      <c r="W799" s="256"/>
      <c r="X799" s="257"/>
      <c r="Y799" s="257"/>
      <c r="Z799" s="257"/>
      <c r="AA799" s="256"/>
      <c r="AB799" s="256"/>
      <c r="AC799" s="256"/>
      <c r="AD799" s="256"/>
      <c r="AE799" s="256"/>
      <c r="AF799" s="256"/>
      <c r="AG799" s="256"/>
      <c r="AH799" s="258"/>
      <c r="AI799" s="259"/>
      <c r="AJ799" s="258"/>
      <c r="AK799" s="260"/>
      <c r="AL799" s="261"/>
      <c r="AM799" s="261"/>
      <c r="AN799" s="261"/>
      <c r="AO799" s="264"/>
    </row>
    <row r="800" spans="21:41" ht="14.25">
      <c r="U800" s="256"/>
      <c r="V800" s="257"/>
      <c r="W800" s="256"/>
      <c r="X800" s="257"/>
      <c r="Y800" s="257"/>
      <c r="Z800" s="257"/>
      <c r="AA800" s="256"/>
      <c r="AB800" s="256"/>
      <c r="AC800" s="256"/>
      <c r="AD800" s="256"/>
      <c r="AE800" s="256"/>
      <c r="AF800" s="256"/>
      <c r="AG800" s="256"/>
      <c r="AH800" s="258"/>
      <c r="AI800" s="259"/>
      <c r="AJ800" s="258"/>
      <c r="AK800" s="260"/>
      <c r="AL800" s="261"/>
      <c r="AM800" s="261"/>
      <c r="AN800" s="261"/>
      <c r="AO800" s="264"/>
    </row>
    <row r="801" spans="21:41" ht="14.25">
      <c r="U801" s="256"/>
      <c r="V801" s="257"/>
      <c r="W801" s="256"/>
      <c r="X801" s="257"/>
      <c r="Y801" s="257"/>
      <c r="Z801" s="257"/>
      <c r="AA801" s="256"/>
      <c r="AB801" s="256"/>
      <c r="AC801" s="256"/>
      <c r="AD801" s="256"/>
      <c r="AE801" s="256"/>
      <c r="AF801" s="256"/>
      <c r="AG801" s="256"/>
      <c r="AH801" s="258"/>
      <c r="AI801" s="259"/>
      <c r="AJ801" s="258"/>
      <c r="AK801" s="260"/>
      <c r="AL801" s="261"/>
      <c r="AM801" s="261"/>
      <c r="AN801" s="261"/>
      <c r="AO801" s="264"/>
    </row>
    <row r="802" spans="21:41" ht="14.25">
      <c r="U802" s="256"/>
      <c r="V802" s="257"/>
      <c r="W802" s="256"/>
      <c r="X802" s="257"/>
      <c r="Y802" s="257"/>
      <c r="Z802" s="257"/>
      <c r="AA802" s="256"/>
      <c r="AB802" s="256"/>
      <c r="AC802" s="256"/>
      <c r="AD802" s="256"/>
      <c r="AE802" s="256"/>
      <c r="AF802" s="256"/>
      <c r="AG802" s="256"/>
      <c r="AH802" s="258"/>
      <c r="AI802" s="259"/>
      <c r="AJ802" s="258"/>
      <c r="AK802" s="260"/>
      <c r="AL802" s="261"/>
      <c r="AM802" s="261"/>
      <c r="AN802" s="261"/>
      <c r="AO802" s="264"/>
    </row>
    <row r="803" spans="21:41" ht="14.25">
      <c r="U803" s="256"/>
      <c r="V803" s="257"/>
      <c r="W803" s="256"/>
      <c r="X803" s="257"/>
      <c r="Y803" s="257"/>
      <c r="Z803" s="257"/>
      <c r="AA803" s="256"/>
      <c r="AB803" s="256"/>
      <c r="AC803" s="256"/>
      <c r="AD803" s="256"/>
      <c r="AE803" s="256"/>
      <c r="AF803" s="256"/>
      <c r="AG803" s="256"/>
      <c r="AH803" s="258"/>
      <c r="AI803" s="259"/>
      <c r="AJ803" s="258"/>
      <c r="AK803" s="260"/>
      <c r="AL803" s="261"/>
      <c r="AM803" s="261"/>
      <c r="AN803" s="261"/>
      <c r="AO803" s="264"/>
    </row>
    <row r="804" spans="21:41" ht="14.25">
      <c r="U804" s="256"/>
      <c r="V804" s="257"/>
      <c r="W804" s="256"/>
      <c r="X804" s="257"/>
      <c r="Y804" s="257"/>
      <c r="Z804" s="257"/>
      <c r="AA804" s="256"/>
      <c r="AB804" s="256"/>
      <c r="AC804" s="256"/>
      <c r="AD804" s="256"/>
      <c r="AE804" s="256"/>
      <c r="AF804" s="256"/>
      <c r="AG804" s="256"/>
      <c r="AH804" s="258"/>
      <c r="AI804" s="259"/>
      <c r="AJ804" s="258"/>
      <c r="AK804" s="260"/>
      <c r="AL804" s="261"/>
      <c r="AM804" s="261"/>
      <c r="AN804" s="261"/>
      <c r="AO804" s="264"/>
    </row>
    <row r="805" spans="21:41" ht="14.25">
      <c r="U805" s="256"/>
      <c r="V805" s="257"/>
      <c r="W805" s="256"/>
      <c r="X805" s="257"/>
      <c r="Y805" s="257"/>
      <c r="Z805" s="257"/>
      <c r="AA805" s="256"/>
      <c r="AB805" s="256"/>
      <c r="AC805" s="256"/>
      <c r="AD805" s="256"/>
      <c r="AE805" s="256"/>
      <c r="AF805" s="256"/>
      <c r="AG805" s="256"/>
      <c r="AH805" s="258"/>
      <c r="AI805" s="259"/>
      <c r="AJ805" s="258"/>
      <c r="AK805" s="260"/>
      <c r="AL805" s="261"/>
      <c r="AM805" s="261"/>
      <c r="AN805" s="261"/>
      <c r="AO805" s="264"/>
    </row>
    <row r="806" spans="21:41" ht="14.25">
      <c r="U806" s="256"/>
      <c r="V806" s="257"/>
      <c r="W806" s="256"/>
      <c r="X806" s="257"/>
      <c r="Y806" s="257"/>
      <c r="Z806" s="257"/>
      <c r="AA806" s="256"/>
      <c r="AB806" s="256"/>
      <c r="AC806" s="256"/>
      <c r="AD806" s="256"/>
      <c r="AE806" s="256"/>
      <c r="AF806" s="256"/>
      <c r="AG806" s="256"/>
      <c r="AH806" s="258"/>
      <c r="AI806" s="259"/>
      <c r="AJ806" s="258"/>
      <c r="AK806" s="260"/>
      <c r="AL806" s="261"/>
      <c r="AM806" s="261"/>
      <c r="AN806" s="261"/>
      <c r="AO806" s="264"/>
    </row>
    <row r="807" spans="21:41" ht="14.25">
      <c r="U807" s="256"/>
      <c r="V807" s="257"/>
      <c r="W807" s="256"/>
      <c r="X807" s="257"/>
      <c r="Y807" s="257"/>
      <c r="Z807" s="257"/>
      <c r="AA807" s="256"/>
      <c r="AB807" s="256"/>
      <c r="AC807" s="256"/>
      <c r="AD807" s="256"/>
      <c r="AE807" s="256"/>
      <c r="AF807" s="256"/>
      <c r="AG807" s="256"/>
      <c r="AH807" s="258"/>
      <c r="AI807" s="259"/>
      <c r="AJ807" s="258"/>
      <c r="AK807" s="260"/>
      <c r="AL807" s="261"/>
      <c r="AM807" s="261"/>
      <c r="AN807" s="261"/>
      <c r="AO807" s="264"/>
    </row>
    <row r="808" spans="21:41" ht="14.25">
      <c r="U808" s="256"/>
      <c r="V808" s="257"/>
      <c r="W808" s="256"/>
      <c r="X808" s="257"/>
      <c r="Y808" s="257"/>
      <c r="Z808" s="257"/>
      <c r="AA808" s="256"/>
      <c r="AB808" s="256"/>
      <c r="AC808" s="256"/>
      <c r="AD808" s="256"/>
      <c r="AE808" s="256"/>
      <c r="AF808" s="256"/>
      <c r="AG808" s="256"/>
      <c r="AH808" s="258"/>
      <c r="AI808" s="259"/>
      <c r="AJ808" s="258"/>
      <c r="AK808" s="260"/>
      <c r="AL808" s="261"/>
      <c r="AM808" s="261"/>
      <c r="AN808" s="261"/>
      <c r="AO808" s="264"/>
    </row>
    <row r="809" spans="21:41" ht="14.25">
      <c r="U809" s="256"/>
      <c r="V809" s="257"/>
      <c r="W809" s="256"/>
      <c r="X809" s="257"/>
      <c r="Y809" s="257"/>
      <c r="Z809" s="257"/>
      <c r="AA809" s="256"/>
      <c r="AB809" s="256"/>
      <c r="AC809" s="256"/>
      <c r="AD809" s="256"/>
      <c r="AE809" s="256"/>
      <c r="AF809" s="256"/>
      <c r="AG809" s="256"/>
      <c r="AH809" s="258"/>
      <c r="AI809" s="259"/>
      <c r="AJ809" s="258"/>
      <c r="AK809" s="260"/>
      <c r="AL809" s="261"/>
      <c r="AM809" s="261"/>
      <c r="AN809" s="261"/>
      <c r="AO809" s="264"/>
    </row>
    <row r="810" spans="21:41" ht="14.25">
      <c r="U810" s="256"/>
      <c r="V810" s="257"/>
      <c r="W810" s="256"/>
      <c r="X810" s="257"/>
      <c r="Y810" s="257"/>
      <c r="Z810" s="257"/>
      <c r="AA810" s="256"/>
      <c r="AB810" s="256"/>
      <c r="AC810" s="256"/>
      <c r="AD810" s="256"/>
      <c r="AE810" s="256"/>
      <c r="AF810" s="256"/>
      <c r="AG810" s="256"/>
      <c r="AH810" s="258"/>
      <c r="AI810" s="259"/>
      <c r="AJ810" s="258"/>
      <c r="AK810" s="260"/>
      <c r="AL810" s="261"/>
      <c r="AM810" s="261"/>
      <c r="AN810" s="261"/>
      <c r="AO810" s="264"/>
    </row>
    <row r="811" spans="21:41" ht="14.25">
      <c r="U811" s="256"/>
      <c r="V811" s="257"/>
      <c r="W811" s="256"/>
      <c r="X811" s="257"/>
      <c r="Y811" s="257"/>
      <c r="Z811" s="257"/>
      <c r="AA811" s="256"/>
      <c r="AB811" s="256"/>
      <c r="AC811" s="256"/>
      <c r="AD811" s="256"/>
      <c r="AE811" s="256"/>
      <c r="AF811" s="256"/>
      <c r="AG811" s="256"/>
      <c r="AH811" s="258"/>
      <c r="AI811" s="259"/>
      <c r="AJ811" s="258"/>
      <c r="AK811" s="260"/>
      <c r="AL811" s="261"/>
      <c r="AM811" s="261"/>
      <c r="AN811" s="261"/>
      <c r="AO811" s="264"/>
    </row>
    <row r="812" spans="21:41" ht="14.25">
      <c r="U812" s="256"/>
      <c r="V812" s="257"/>
      <c r="W812" s="256"/>
      <c r="X812" s="257"/>
      <c r="Y812" s="257"/>
      <c r="Z812" s="257"/>
      <c r="AA812" s="256"/>
      <c r="AB812" s="256"/>
      <c r="AC812" s="256"/>
      <c r="AD812" s="256"/>
      <c r="AE812" s="256"/>
      <c r="AF812" s="256"/>
      <c r="AG812" s="256"/>
      <c r="AH812" s="258"/>
      <c r="AI812" s="259"/>
      <c r="AJ812" s="258"/>
      <c r="AK812" s="260"/>
      <c r="AL812" s="261"/>
      <c r="AM812" s="261"/>
      <c r="AN812" s="261"/>
      <c r="AO812" s="264"/>
    </row>
    <row r="813" spans="21:41" ht="14.25">
      <c r="U813" s="256"/>
      <c r="V813" s="257"/>
      <c r="W813" s="256"/>
      <c r="X813" s="257"/>
      <c r="Y813" s="257"/>
      <c r="Z813" s="257"/>
      <c r="AA813" s="256"/>
      <c r="AB813" s="256"/>
      <c r="AC813" s="256"/>
      <c r="AD813" s="256"/>
      <c r="AE813" s="256"/>
      <c r="AF813" s="256"/>
      <c r="AG813" s="256"/>
      <c r="AH813" s="258"/>
      <c r="AI813" s="259"/>
      <c r="AJ813" s="258"/>
      <c r="AK813" s="260"/>
      <c r="AL813" s="261"/>
      <c r="AM813" s="261"/>
      <c r="AN813" s="261"/>
      <c r="AO813" s="264"/>
    </row>
    <row r="814" spans="21:41" ht="14.25">
      <c r="U814" s="256"/>
      <c r="V814" s="257"/>
      <c r="W814" s="256"/>
      <c r="X814" s="257"/>
      <c r="Y814" s="257"/>
      <c r="Z814" s="257"/>
      <c r="AA814" s="256"/>
      <c r="AB814" s="256"/>
      <c r="AC814" s="256"/>
      <c r="AD814" s="256"/>
      <c r="AE814" s="256"/>
      <c r="AF814" s="256"/>
      <c r="AG814" s="256"/>
      <c r="AH814" s="258"/>
      <c r="AI814" s="259"/>
      <c r="AJ814" s="258"/>
      <c r="AK814" s="260"/>
      <c r="AL814" s="261"/>
      <c r="AM814" s="261"/>
      <c r="AN814" s="261"/>
      <c r="AO814" s="264"/>
    </row>
    <row r="815" spans="21:41" ht="14.25">
      <c r="U815" s="256"/>
      <c r="V815" s="257"/>
      <c r="W815" s="256"/>
      <c r="X815" s="257"/>
      <c r="Y815" s="257"/>
      <c r="Z815" s="257"/>
      <c r="AA815" s="256"/>
      <c r="AB815" s="256"/>
      <c r="AC815" s="256"/>
      <c r="AD815" s="256"/>
      <c r="AE815" s="256"/>
      <c r="AF815" s="256"/>
      <c r="AG815" s="256"/>
      <c r="AH815" s="258"/>
      <c r="AI815" s="259"/>
      <c r="AJ815" s="258"/>
      <c r="AK815" s="260"/>
      <c r="AL815" s="261"/>
      <c r="AM815" s="261"/>
      <c r="AN815" s="261"/>
      <c r="AO815" s="264"/>
    </row>
    <row r="816" spans="21:41" ht="14.25">
      <c r="U816" s="256"/>
      <c r="V816" s="257"/>
      <c r="W816" s="256"/>
      <c r="X816" s="257"/>
      <c r="Y816" s="257"/>
      <c r="Z816" s="257"/>
      <c r="AA816" s="256"/>
      <c r="AB816" s="256"/>
      <c r="AC816" s="256"/>
      <c r="AD816" s="256"/>
      <c r="AE816" s="256"/>
      <c r="AF816" s="256"/>
      <c r="AG816" s="256"/>
      <c r="AH816" s="258"/>
      <c r="AI816" s="259"/>
      <c r="AJ816" s="258"/>
      <c r="AK816" s="260"/>
      <c r="AL816" s="261"/>
      <c r="AM816" s="261"/>
      <c r="AN816" s="261"/>
      <c r="AO816" s="264"/>
    </row>
    <row r="817" spans="21:41" ht="14.25">
      <c r="U817" s="256"/>
      <c r="V817" s="257"/>
      <c r="W817" s="256"/>
      <c r="X817" s="257"/>
      <c r="Y817" s="257"/>
      <c r="Z817" s="257"/>
      <c r="AA817" s="256"/>
      <c r="AB817" s="256"/>
      <c r="AC817" s="256"/>
      <c r="AD817" s="256"/>
      <c r="AE817" s="256"/>
      <c r="AF817" s="256"/>
      <c r="AG817" s="256"/>
      <c r="AH817" s="258"/>
      <c r="AI817" s="259"/>
      <c r="AJ817" s="258"/>
      <c r="AK817" s="260"/>
      <c r="AL817" s="261"/>
      <c r="AM817" s="261"/>
      <c r="AN817" s="261"/>
      <c r="AO817" s="264"/>
    </row>
    <row r="818" spans="21:41" ht="14.25">
      <c r="U818" s="256"/>
      <c r="V818" s="257"/>
      <c r="W818" s="256"/>
      <c r="X818" s="257"/>
      <c r="Y818" s="257"/>
      <c r="Z818" s="257"/>
      <c r="AA818" s="256"/>
      <c r="AB818" s="256"/>
      <c r="AC818" s="256"/>
      <c r="AD818" s="256"/>
      <c r="AE818" s="256"/>
      <c r="AF818" s="256"/>
      <c r="AG818" s="256"/>
      <c r="AH818" s="258"/>
      <c r="AI818" s="259"/>
      <c r="AJ818" s="258"/>
      <c r="AK818" s="260"/>
      <c r="AL818" s="261"/>
      <c r="AM818" s="261"/>
      <c r="AN818" s="261"/>
      <c r="AO818" s="264"/>
    </row>
    <row r="819" spans="21:41" ht="14.25">
      <c r="U819" s="256"/>
      <c r="V819" s="257"/>
      <c r="W819" s="256"/>
      <c r="X819" s="257"/>
      <c r="Y819" s="257"/>
      <c r="Z819" s="257"/>
      <c r="AA819" s="256"/>
      <c r="AB819" s="256"/>
      <c r="AC819" s="256"/>
      <c r="AD819" s="256"/>
      <c r="AE819" s="256"/>
      <c r="AF819" s="256"/>
      <c r="AG819" s="256"/>
      <c r="AH819" s="258"/>
      <c r="AI819" s="259"/>
      <c r="AJ819" s="258"/>
      <c r="AK819" s="260"/>
      <c r="AL819" s="261"/>
      <c r="AM819" s="261"/>
      <c r="AN819" s="261"/>
      <c r="AO819" s="264"/>
    </row>
    <row r="820" spans="21:41" ht="14.25">
      <c r="U820" s="256"/>
      <c r="V820" s="257"/>
      <c r="W820" s="256"/>
      <c r="X820" s="257"/>
      <c r="Y820" s="257"/>
      <c r="Z820" s="257"/>
      <c r="AA820" s="256"/>
      <c r="AB820" s="256"/>
      <c r="AC820" s="256"/>
      <c r="AD820" s="256"/>
      <c r="AE820" s="256"/>
      <c r="AF820" s="256"/>
      <c r="AG820" s="256"/>
      <c r="AH820" s="258"/>
      <c r="AI820" s="259"/>
      <c r="AJ820" s="258"/>
      <c r="AK820" s="260"/>
      <c r="AL820" s="261"/>
      <c r="AM820" s="261"/>
      <c r="AN820" s="261"/>
      <c r="AO820" s="264"/>
    </row>
    <row r="821" spans="21:41" ht="14.25">
      <c r="U821" s="256"/>
      <c r="V821" s="257"/>
      <c r="W821" s="256"/>
      <c r="X821" s="257"/>
      <c r="Y821" s="257"/>
      <c r="Z821" s="257"/>
      <c r="AA821" s="256"/>
      <c r="AB821" s="256"/>
      <c r="AC821" s="256"/>
      <c r="AD821" s="256"/>
      <c r="AE821" s="256"/>
      <c r="AF821" s="256"/>
      <c r="AG821" s="256"/>
      <c r="AH821" s="258"/>
      <c r="AI821" s="259"/>
      <c r="AJ821" s="258"/>
      <c r="AK821" s="260"/>
      <c r="AL821" s="261"/>
      <c r="AM821" s="261"/>
      <c r="AN821" s="261"/>
      <c r="AO821" s="264"/>
    </row>
    <row r="822" spans="21:41" ht="14.25">
      <c r="U822" s="256"/>
      <c r="V822" s="257"/>
      <c r="W822" s="256"/>
      <c r="X822" s="257"/>
      <c r="Y822" s="257"/>
      <c r="Z822" s="257"/>
      <c r="AA822" s="256"/>
      <c r="AB822" s="256"/>
      <c r="AC822" s="256"/>
      <c r="AD822" s="256"/>
      <c r="AE822" s="256"/>
      <c r="AF822" s="256"/>
      <c r="AG822" s="256"/>
      <c r="AH822" s="258"/>
      <c r="AI822" s="259"/>
      <c r="AJ822" s="258"/>
      <c r="AK822" s="260"/>
      <c r="AL822" s="261"/>
      <c r="AM822" s="261"/>
      <c r="AN822" s="261"/>
      <c r="AO822" s="264"/>
    </row>
    <row r="823" spans="21:41" ht="14.25">
      <c r="U823" s="256"/>
      <c r="V823" s="257"/>
      <c r="W823" s="256"/>
      <c r="X823" s="257"/>
      <c r="Y823" s="257"/>
      <c r="Z823" s="257"/>
      <c r="AA823" s="256"/>
      <c r="AB823" s="256"/>
      <c r="AC823" s="256"/>
      <c r="AD823" s="256"/>
      <c r="AE823" s="256"/>
      <c r="AF823" s="256"/>
      <c r="AG823" s="256"/>
      <c r="AH823" s="258"/>
      <c r="AI823" s="259"/>
      <c r="AJ823" s="258"/>
      <c r="AK823" s="260"/>
      <c r="AL823" s="261"/>
      <c r="AM823" s="261"/>
      <c r="AN823" s="261"/>
      <c r="AO823" s="264"/>
    </row>
    <row r="824" spans="21:41" ht="14.25">
      <c r="U824" s="256"/>
      <c r="V824" s="257"/>
      <c r="W824" s="256"/>
      <c r="X824" s="257"/>
      <c r="Y824" s="257"/>
      <c r="Z824" s="257"/>
      <c r="AA824" s="256"/>
      <c r="AB824" s="256"/>
      <c r="AC824" s="256"/>
      <c r="AD824" s="256"/>
      <c r="AE824" s="256"/>
      <c r="AF824" s="256"/>
      <c r="AG824" s="256"/>
      <c r="AH824" s="258"/>
      <c r="AI824" s="259"/>
      <c r="AJ824" s="258"/>
      <c r="AK824" s="260"/>
      <c r="AL824" s="261"/>
      <c r="AM824" s="261"/>
      <c r="AN824" s="261"/>
      <c r="AO824" s="264"/>
    </row>
    <row r="825" spans="21:41" ht="14.25">
      <c r="U825" s="256"/>
      <c r="V825" s="257"/>
      <c r="W825" s="256"/>
      <c r="X825" s="257"/>
      <c r="Y825" s="257"/>
      <c r="Z825" s="257"/>
      <c r="AA825" s="256"/>
      <c r="AB825" s="256"/>
      <c r="AC825" s="256"/>
      <c r="AD825" s="256"/>
      <c r="AE825" s="256"/>
      <c r="AF825" s="256"/>
      <c r="AG825" s="256"/>
      <c r="AH825" s="258"/>
      <c r="AI825" s="259"/>
      <c r="AJ825" s="258"/>
      <c r="AK825" s="260"/>
      <c r="AL825" s="261"/>
      <c r="AM825" s="261"/>
      <c r="AN825" s="261"/>
      <c r="AO825" s="264"/>
    </row>
    <row r="826" spans="21:41" ht="14.25">
      <c r="U826" s="256"/>
      <c r="V826" s="257"/>
      <c r="W826" s="256"/>
      <c r="X826" s="257"/>
      <c r="Y826" s="257"/>
      <c r="Z826" s="257"/>
      <c r="AA826" s="256"/>
      <c r="AB826" s="256"/>
      <c r="AC826" s="256"/>
      <c r="AD826" s="256"/>
      <c r="AE826" s="256"/>
      <c r="AF826" s="256"/>
      <c r="AG826" s="256"/>
      <c r="AH826" s="258"/>
      <c r="AI826" s="259"/>
      <c r="AJ826" s="258"/>
      <c r="AK826" s="260"/>
      <c r="AL826" s="261"/>
      <c r="AM826" s="261"/>
      <c r="AN826" s="261"/>
      <c r="AO826" s="264"/>
    </row>
    <row r="827" spans="21:41" ht="14.25">
      <c r="U827" s="256"/>
      <c r="V827" s="257"/>
      <c r="W827" s="256"/>
      <c r="X827" s="257"/>
      <c r="Y827" s="257"/>
      <c r="Z827" s="257"/>
      <c r="AA827" s="256"/>
      <c r="AB827" s="256"/>
      <c r="AC827" s="256"/>
      <c r="AD827" s="256"/>
      <c r="AE827" s="256"/>
      <c r="AF827" s="256"/>
      <c r="AG827" s="256"/>
      <c r="AH827" s="258"/>
      <c r="AI827" s="259"/>
      <c r="AJ827" s="258"/>
      <c r="AK827" s="260"/>
      <c r="AL827" s="261"/>
      <c r="AM827" s="261"/>
      <c r="AN827" s="261"/>
      <c r="AO827" s="264"/>
    </row>
    <row r="828" spans="21:41" ht="14.25">
      <c r="U828" s="256"/>
      <c r="V828" s="257"/>
      <c r="W828" s="256"/>
      <c r="X828" s="257"/>
      <c r="Y828" s="257"/>
      <c r="Z828" s="257"/>
      <c r="AA828" s="256"/>
      <c r="AB828" s="256"/>
      <c r="AC828" s="256"/>
      <c r="AD828" s="256"/>
      <c r="AE828" s="256"/>
      <c r="AF828" s="256"/>
      <c r="AG828" s="256"/>
      <c r="AH828" s="258"/>
      <c r="AI828" s="259"/>
      <c r="AJ828" s="258"/>
      <c r="AK828" s="260"/>
      <c r="AL828" s="261"/>
      <c r="AM828" s="261"/>
      <c r="AN828" s="261"/>
      <c r="AO828" s="264"/>
    </row>
    <row r="829" spans="21:41" ht="14.25">
      <c r="U829" s="256"/>
      <c r="V829" s="257"/>
      <c r="W829" s="256"/>
      <c r="X829" s="257"/>
      <c r="Y829" s="257"/>
      <c r="Z829" s="257"/>
      <c r="AA829" s="256"/>
      <c r="AB829" s="256"/>
      <c r="AC829" s="256"/>
      <c r="AD829" s="256"/>
      <c r="AE829" s="256"/>
      <c r="AF829" s="256"/>
      <c r="AG829" s="256"/>
      <c r="AH829" s="258"/>
      <c r="AI829" s="259"/>
      <c r="AJ829" s="258"/>
      <c r="AK829" s="260"/>
      <c r="AL829" s="261"/>
      <c r="AM829" s="261"/>
      <c r="AN829" s="261"/>
      <c r="AO829" s="264"/>
    </row>
    <row r="830" spans="21:41" ht="14.25">
      <c r="U830" s="256"/>
      <c r="V830" s="257"/>
      <c r="W830" s="256"/>
      <c r="X830" s="257"/>
      <c r="Y830" s="257"/>
      <c r="Z830" s="257"/>
      <c r="AA830" s="256"/>
      <c r="AB830" s="256"/>
      <c r="AC830" s="256"/>
      <c r="AD830" s="256"/>
      <c r="AE830" s="256"/>
      <c r="AF830" s="256"/>
      <c r="AG830" s="256"/>
      <c r="AH830" s="258"/>
      <c r="AI830" s="259"/>
      <c r="AJ830" s="258"/>
      <c r="AK830" s="260"/>
      <c r="AL830" s="261"/>
      <c r="AM830" s="261"/>
      <c r="AN830" s="261"/>
      <c r="AO830" s="264"/>
    </row>
    <row r="831" spans="21:41" ht="14.25">
      <c r="U831" s="256"/>
      <c r="V831" s="257"/>
      <c r="W831" s="256"/>
      <c r="X831" s="257"/>
      <c r="Y831" s="257"/>
      <c r="Z831" s="257"/>
      <c r="AA831" s="256"/>
      <c r="AB831" s="256"/>
      <c r="AC831" s="256"/>
      <c r="AD831" s="256"/>
      <c r="AE831" s="256"/>
      <c r="AF831" s="256"/>
      <c r="AG831" s="256"/>
      <c r="AH831" s="258"/>
      <c r="AI831" s="259"/>
      <c r="AJ831" s="258"/>
      <c r="AK831" s="260"/>
      <c r="AL831" s="261"/>
      <c r="AM831" s="261"/>
      <c r="AN831" s="261"/>
      <c r="AO831" s="264"/>
    </row>
    <row r="832" spans="21:41" ht="14.25">
      <c r="U832" s="256"/>
      <c r="V832" s="257"/>
      <c r="W832" s="256"/>
      <c r="X832" s="257"/>
      <c r="Y832" s="257"/>
      <c r="Z832" s="257"/>
      <c r="AA832" s="256"/>
      <c r="AB832" s="256"/>
      <c r="AC832" s="256"/>
      <c r="AD832" s="256"/>
      <c r="AE832" s="256"/>
      <c r="AF832" s="256"/>
      <c r="AG832" s="256"/>
      <c r="AH832" s="258"/>
      <c r="AI832" s="259"/>
      <c r="AJ832" s="258"/>
      <c r="AK832" s="260"/>
      <c r="AL832" s="261"/>
      <c r="AM832" s="261"/>
      <c r="AN832" s="261"/>
      <c r="AO832" s="264"/>
    </row>
    <row r="833" spans="21:41" ht="14.25">
      <c r="U833" s="256"/>
      <c r="V833" s="257"/>
      <c r="W833" s="256"/>
      <c r="X833" s="257"/>
      <c r="Y833" s="257"/>
      <c r="Z833" s="257"/>
      <c r="AA833" s="256"/>
      <c r="AB833" s="256"/>
      <c r="AC833" s="256"/>
      <c r="AD833" s="256"/>
      <c r="AE833" s="256"/>
      <c r="AF833" s="256"/>
      <c r="AG833" s="256"/>
      <c r="AH833" s="258"/>
      <c r="AI833" s="259"/>
      <c r="AJ833" s="258"/>
      <c r="AK833" s="260"/>
      <c r="AL833" s="261"/>
      <c r="AM833" s="261"/>
      <c r="AN833" s="261"/>
      <c r="AO833" s="264"/>
    </row>
    <row r="834" spans="21:41" ht="14.25">
      <c r="U834" s="256"/>
      <c r="V834" s="257"/>
      <c r="W834" s="256"/>
      <c r="X834" s="257"/>
      <c r="Y834" s="257"/>
      <c r="Z834" s="257"/>
      <c r="AA834" s="256"/>
      <c r="AB834" s="256"/>
      <c r="AC834" s="256"/>
      <c r="AD834" s="256"/>
      <c r="AE834" s="256"/>
      <c r="AF834" s="256"/>
      <c r="AG834" s="256"/>
      <c r="AH834" s="258"/>
      <c r="AI834" s="259"/>
      <c r="AJ834" s="258"/>
      <c r="AK834" s="260"/>
      <c r="AL834" s="261"/>
      <c r="AM834" s="261"/>
      <c r="AN834" s="261"/>
      <c r="AO834" s="264"/>
    </row>
    <row r="835" spans="21:41" ht="14.25">
      <c r="U835" s="256"/>
      <c r="V835" s="257"/>
      <c r="W835" s="256"/>
      <c r="X835" s="257"/>
      <c r="Y835" s="257"/>
      <c r="Z835" s="257"/>
      <c r="AA835" s="256"/>
      <c r="AB835" s="256"/>
      <c r="AC835" s="256"/>
      <c r="AD835" s="256"/>
      <c r="AE835" s="256"/>
      <c r="AF835" s="256"/>
      <c r="AG835" s="256"/>
      <c r="AH835" s="258"/>
      <c r="AI835" s="259"/>
      <c r="AJ835" s="258"/>
      <c r="AK835" s="260"/>
      <c r="AL835" s="261"/>
      <c r="AM835" s="261"/>
      <c r="AN835" s="261"/>
      <c r="AO835" s="264"/>
    </row>
    <row r="836" spans="21:41" ht="14.25">
      <c r="U836" s="256"/>
      <c r="V836" s="257"/>
      <c r="W836" s="256"/>
      <c r="X836" s="257"/>
      <c r="Y836" s="257"/>
      <c r="Z836" s="257"/>
      <c r="AA836" s="256"/>
      <c r="AB836" s="256"/>
      <c r="AC836" s="256"/>
      <c r="AD836" s="256"/>
      <c r="AE836" s="256"/>
      <c r="AF836" s="256"/>
      <c r="AG836" s="256"/>
      <c r="AH836" s="258"/>
      <c r="AI836" s="259"/>
      <c r="AJ836" s="258"/>
      <c r="AK836" s="260"/>
      <c r="AL836" s="261"/>
      <c r="AM836" s="261"/>
      <c r="AN836" s="261"/>
      <c r="AO836" s="264"/>
    </row>
    <row r="837" spans="21:41" ht="14.25">
      <c r="U837" s="256"/>
      <c r="V837" s="257"/>
      <c r="W837" s="256"/>
      <c r="X837" s="257"/>
      <c r="Y837" s="257"/>
      <c r="Z837" s="257"/>
      <c r="AA837" s="256"/>
      <c r="AB837" s="256"/>
      <c r="AC837" s="256"/>
      <c r="AD837" s="256"/>
      <c r="AE837" s="256"/>
      <c r="AF837" s="256"/>
      <c r="AG837" s="256"/>
      <c r="AH837" s="258"/>
      <c r="AI837" s="259"/>
      <c r="AJ837" s="258"/>
      <c r="AK837" s="260"/>
      <c r="AL837" s="261"/>
      <c r="AM837" s="261"/>
      <c r="AN837" s="261"/>
      <c r="AO837" s="264"/>
    </row>
    <row r="838" spans="21:41" ht="14.25">
      <c r="U838" s="256"/>
      <c r="V838" s="257"/>
      <c r="W838" s="256"/>
      <c r="X838" s="257"/>
      <c r="Y838" s="257"/>
      <c r="Z838" s="257"/>
      <c r="AA838" s="256"/>
      <c r="AB838" s="256"/>
      <c r="AC838" s="256"/>
      <c r="AD838" s="256"/>
      <c r="AE838" s="256"/>
      <c r="AF838" s="256"/>
      <c r="AG838" s="256"/>
      <c r="AH838" s="258"/>
      <c r="AI838" s="259"/>
      <c r="AJ838" s="258"/>
      <c r="AK838" s="260"/>
      <c r="AL838" s="261"/>
      <c r="AM838" s="261"/>
      <c r="AN838" s="261"/>
      <c r="AO838" s="264"/>
    </row>
    <row r="839" spans="21:41" ht="14.25">
      <c r="U839" s="256"/>
      <c r="V839" s="257"/>
      <c r="W839" s="256"/>
      <c r="X839" s="257"/>
      <c r="Y839" s="257"/>
      <c r="Z839" s="257"/>
      <c r="AA839" s="256"/>
      <c r="AB839" s="256"/>
      <c r="AC839" s="256"/>
      <c r="AD839" s="256"/>
      <c r="AE839" s="256"/>
      <c r="AF839" s="256"/>
      <c r="AG839" s="256"/>
      <c r="AH839" s="258"/>
      <c r="AI839" s="259"/>
      <c r="AJ839" s="258"/>
      <c r="AK839" s="260"/>
      <c r="AL839" s="261"/>
      <c r="AM839" s="261"/>
      <c r="AN839" s="261"/>
      <c r="AO839" s="264"/>
    </row>
    <row r="840" spans="21:41" ht="14.25">
      <c r="U840" s="256"/>
      <c r="V840" s="257"/>
      <c r="W840" s="256"/>
      <c r="X840" s="257"/>
      <c r="Y840" s="257"/>
      <c r="Z840" s="257"/>
      <c r="AA840" s="256"/>
      <c r="AB840" s="256"/>
      <c r="AC840" s="256"/>
      <c r="AD840" s="256"/>
      <c r="AE840" s="256"/>
      <c r="AF840" s="256"/>
      <c r="AG840" s="256"/>
      <c r="AH840" s="258"/>
      <c r="AI840" s="259"/>
      <c r="AJ840" s="258"/>
      <c r="AK840" s="260"/>
      <c r="AL840" s="261"/>
      <c r="AM840" s="261"/>
      <c r="AN840" s="261"/>
      <c r="AO840" s="264"/>
    </row>
    <row r="841" spans="21:41" ht="14.25">
      <c r="U841" s="256"/>
      <c r="V841" s="257"/>
      <c r="W841" s="256"/>
      <c r="X841" s="257"/>
      <c r="Y841" s="257"/>
      <c r="Z841" s="257"/>
      <c r="AA841" s="256"/>
      <c r="AB841" s="256"/>
      <c r="AC841" s="256"/>
      <c r="AD841" s="256"/>
      <c r="AE841" s="256"/>
      <c r="AF841" s="256"/>
      <c r="AG841" s="256"/>
      <c r="AH841" s="258"/>
      <c r="AI841" s="259"/>
      <c r="AJ841" s="258"/>
      <c r="AK841" s="260"/>
      <c r="AL841" s="261"/>
      <c r="AM841" s="261"/>
      <c r="AN841" s="261"/>
      <c r="AO841" s="264"/>
    </row>
    <row r="842" spans="21:41" ht="14.25">
      <c r="U842" s="256"/>
      <c r="V842" s="257"/>
      <c r="W842" s="256"/>
      <c r="X842" s="257"/>
      <c r="Y842" s="257"/>
      <c r="Z842" s="257"/>
      <c r="AA842" s="256"/>
      <c r="AB842" s="256"/>
      <c r="AC842" s="256"/>
      <c r="AD842" s="256"/>
      <c r="AE842" s="256"/>
      <c r="AF842" s="256"/>
      <c r="AG842" s="256"/>
      <c r="AH842" s="258"/>
      <c r="AI842" s="259"/>
      <c r="AJ842" s="258"/>
      <c r="AK842" s="260"/>
      <c r="AL842" s="261"/>
      <c r="AM842" s="261"/>
      <c r="AN842" s="261"/>
      <c r="AO842" s="264"/>
    </row>
    <row r="843" spans="21:41" ht="14.25">
      <c r="U843" s="256"/>
      <c r="V843" s="257"/>
      <c r="W843" s="256"/>
      <c r="X843" s="257"/>
      <c r="Y843" s="257"/>
      <c r="Z843" s="257"/>
      <c r="AA843" s="256"/>
      <c r="AB843" s="256"/>
      <c r="AC843" s="256"/>
      <c r="AD843" s="256"/>
      <c r="AE843" s="256"/>
      <c r="AF843" s="256"/>
      <c r="AG843" s="256"/>
      <c r="AH843" s="258"/>
      <c r="AI843" s="259"/>
      <c r="AJ843" s="258"/>
      <c r="AK843" s="260"/>
      <c r="AL843" s="261"/>
      <c r="AM843" s="261"/>
      <c r="AN843" s="261"/>
      <c r="AO843" s="264"/>
    </row>
    <row r="844" spans="21:41" ht="14.25">
      <c r="U844" s="256"/>
      <c r="V844" s="257"/>
      <c r="W844" s="256"/>
      <c r="X844" s="257"/>
      <c r="Y844" s="257"/>
      <c r="Z844" s="257"/>
      <c r="AA844" s="256"/>
      <c r="AB844" s="256"/>
      <c r="AC844" s="256"/>
      <c r="AD844" s="256"/>
      <c r="AE844" s="256"/>
      <c r="AF844" s="256"/>
      <c r="AG844" s="256"/>
      <c r="AH844" s="258"/>
      <c r="AI844" s="259"/>
      <c r="AJ844" s="258"/>
      <c r="AK844" s="260"/>
      <c r="AL844" s="261"/>
      <c r="AM844" s="261"/>
      <c r="AN844" s="261"/>
      <c r="AO844" s="264"/>
    </row>
    <row r="845" spans="21:41" ht="14.25">
      <c r="U845" s="256"/>
      <c r="V845" s="257"/>
      <c r="W845" s="256"/>
      <c r="X845" s="257"/>
      <c r="Y845" s="257"/>
      <c r="Z845" s="257"/>
      <c r="AA845" s="256"/>
      <c r="AB845" s="256"/>
      <c r="AC845" s="256"/>
      <c r="AD845" s="256"/>
      <c r="AE845" s="256"/>
      <c r="AF845" s="256"/>
      <c r="AG845" s="256"/>
      <c r="AH845" s="258"/>
      <c r="AI845" s="259"/>
      <c r="AJ845" s="258"/>
      <c r="AK845" s="260"/>
      <c r="AL845" s="261"/>
      <c r="AM845" s="261"/>
      <c r="AN845" s="261"/>
      <c r="AO845" s="264"/>
    </row>
    <row r="846" spans="21:41" ht="14.25">
      <c r="U846" s="256"/>
      <c r="V846" s="257"/>
      <c r="W846" s="256"/>
      <c r="X846" s="257"/>
      <c r="Y846" s="257"/>
      <c r="Z846" s="257"/>
      <c r="AA846" s="256"/>
      <c r="AB846" s="256"/>
      <c r="AC846" s="256"/>
      <c r="AD846" s="256"/>
      <c r="AE846" s="256"/>
      <c r="AF846" s="256"/>
      <c r="AG846" s="256"/>
      <c r="AH846" s="258"/>
      <c r="AI846" s="259"/>
      <c r="AJ846" s="258"/>
      <c r="AK846" s="260"/>
      <c r="AL846" s="261"/>
      <c r="AM846" s="261"/>
      <c r="AN846" s="261"/>
      <c r="AO846" s="264"/>
    </row>
    <row r="847" spans="21:41" ht="14.25">
      <c r="U847" s="256"/>
      <c r="V847" s="257"/>
      <c r="W847" s="256"/>
      <c r="X847" s="257"/>
      <c r="Y847" s="257"/>
      <c r="Z847" s="257"/>
      <c r="AA847" s="256"/>
      <c r="AB847" s="256"/>
      <c r="AC847" s="256"/>
      <c r="AD847" s="256"/>
      <c r="AE847" s="256"/>
      <c r="AF847" s="256"/>
      <c r="AG847" s="256"/>
      <c r="AH847" s="258"/>
      <c r="AI847" s="259"/>
      <c r="AJ847" s="258"/>
      <c r="AK847" s="260"/>
      <c r="AL847" s="261"/>
      <c r="AM847" s="261"/>
      <c r="AN847" s="261"/>
      <c r="AO847" s="264"/>
    </row>
    <row r="848" spans="21:41" ht="14.25">
      <c r="U848" s="256"/>
      <c r="V848" s="257"/>
      <c r="W848" s="256"/>
      <c r="X848" s="257"/>
      <c r="Y848" s="257"/>
      <c r="Z848" s="257"/>
      <c r="AA848" s="256"/>
      <c r="AB848" s="256"/>
      <c r="AC848" s="256"/>
      <c r="AD848" s="256"/>
      <c r="AE848" s="256"/>
      <c r="AF848" s="256"/>
      <c r="AG848" s="256"/>
      <c r="AH848" s="258"/>
      <c r="AI848" s="259"/>
      <c r="AJ848" s="258"/>
      <c r="AK848" s="260"/>
      <c r="AL848" s="261"/>
      <c r="AM848" s="261"/>
      <c r="AN848" s="261"/>
      <c r="AO848" s="264"/>
    </row>
    <row r="849" spans="21:41" ht="14.25">
      <c r="U849" s="256"/>
      <c r="V849" s="257"/>
      <c r="W849" s="256"/>
      <c r="X849" s="257"/>
      <c r="Y849" s="257"/>
      <c r="Z849" s="257"/>
      <c r="AA849" s="256"/>
      <c r="AB849" s="256"/>
      <c r="AC849" s="256"/>
      <c r="AD849" s="256"/>
      <c r="AE849" s="256"/>
      <c r="AF849" s="256"/>
      <c r="AG849" s="256"/>
      <c r="AH849" s="258"/>
      <c r="AI849" s="259"/>
      <c r="AJ849" s="258"/>
      <c r="AK849" s="260"/>
      <c r="AL849" s="261"/>
      <c r="AM849" s="261"/>
      <c r="AN849" s="261"/>
      <c r="AO849" s="264"/>
    </row>
    <row r="850" spans="21:41" ht="14.25">
      <c r="U850" s="256"/>
      <c r="V850" s="257"/>
      <c r="W850" s="256"/>
      <c r="X850" s="257"/>
      <c r="Y850" s="257"/>
      <c r="Z850" s="257"/>
      <c r="AA850" s="256"/>
      <c r="AB850" s="256"/>
      <c r="AC850" s="256"/>
      <c r="AD850" s="256"/>
      <c r="AE850" s="256"/>
      <c r="AF850" s="256"/>
      <c r="AG850" s="256"/>
      <c r="AH850" s="258"/>
      <c r="AI850" s="259"/>
      <c r="AJ850" s="258"/>
      <c r="AK850" s="260"/>
      <c r="AL850" s="261"/>
      <c r="AM850" s="261"/>
      <c r="AN850" s="261"/>
      <c r="AO850" s="264"/>
    </row>
    <row r="851" spans="21:41" ht="14.25">
      <c r="U851" s="256"/>
      <c r="V851" s="257"/>
      <c r="W851" s="256"/>
      <c r="X851" s="257"/>
      <c r="Y851" s="257"/>
      <c r="Z851" s="257"/>
      <c r="AA851" s="256"/>
      <c r="AB851" s="256"/>
      <c r="AC851" s="256"/>
      <c r="AD851" s="256"/>
      <c r="AE851" s="256"/>
      <c r="AF851" s="256"/>
      <c r="AG851" s="256"/>
      <c r="AH851" s="258"/>
      <c r="AI851" s="259"/>
      <c r="AJ851" s="258"/>
      <c r="AK851" s="260"/>
      <c r="AL851" s="261"/>
      <c r="AM851" s="261"/>
      <c r="AN851" s="261"/>
      <c r="AO851" s="264"/>
    </row>
    <row r="852" spans="21:41" ht="14.25">
      <c r="U852" s="256"/>
      <c r="V852" s="257"/>
      <c r="W852" s="256"/>
      <c r="X852" s="257"/>
      <c r="Y852" s="257"/>
      <c r="Z852" s="257"/>
      <c r="AA852" s="256"/>
      <c r="AB852" s="256"/>
      <c r="AC852" s="256"/>
      <c r="AD852" s="256"/>
      <c r="AE852" s="256"/>
      <c r="AF852" s="256"/>
      <c r="AG852" s="256"/>
      <c r="AH852" s="258"/>
      <c r="AI852" s="259"/>
      <c r="AJ852" s="258"/>
      <c r="AK852" s="260"/>
      <c r="AL852" s="261"/>
      <c r="AM852" s="261"/>
      <c r="AN852" s="261"/>
      <c r="AO852" s="264"/>
    </row>
    <row r="853" spans="21:41" ht="14.25">
      <c r="U853" s="256"/>
      <c r="V853" s="257"/>
      <c r="W853" s="256"/>
      <c r="X853" s="257"/>
      <c r="Y853" s="257"/>
      <c r="Z853" s="257"/>
      <c r="AA853" s="256"/>
      <c r="AB853" s="256"/>
      <c r="AC853" s="256"/>
      <c r="AD853" s="256"/>
      <c r="AE853" s="256"/>
      <c r="AF853" s="256"/>
      <c r="AG853" s="256"/>
      <c r="AH853" s="258"/>
      <c r="AI853" s="259"/>
      <c r="AJ853" s="258"/>
      <c r="AK853" s="260"/>
      <c r="AL853" s="261"/>
      <c r="AM853" s="261"/>
      <c r="AN853" s="261"/>
      <c r="AO853" s="264"/>
    </row>
    <row r="854" spans="21:41" ht="14.25">
      <c r="U854" s="256"/>
      <c r="V854" s="257"/>
      <c r="W854" s="256"/>
      <c r="X854" s="257"/>
      <c r="Y854" s="257"/>
      <c r="Z854" s="257"/>
      <c r="AA854" s="256"/>
      <c r="AB854" s="256"/>
      <c r="AC854" s="256"/>
      <c r="AD854" s="256"/>
      <c r="AE854" s="256"/>
      <c r="AF854" s="256"/>
      <c r="AG854" s="256"/>
      <c r="AH854" s="258"/>
      <c r="AI854" s="259"/>
      <c r="AJ854" s="258"/>
      <c r="AK854" s="260"/>
      <c r="AL854" s="261"/>
      <c r="AM854" s="261"/>
      <c r="AN854" s="261"/>
      <c r="AO854" s="264"/>
    </row>
    <row r="855" spans="21:41" ht="14.25">
      <c r="U855" s="256"/>
      <c r="V855" s="257"/>
      <c r="W855" s="256"/>
      <c r="X855" s="257"/>
      <c r="Y855" s="257"/>
      <c r="Z855" s="257"/>
      <c r="AA855" s="256"/>
      <c r="AB855" s="256"/>
      <c r="AC855" s="256"/>
      <c r="AD855" s="256"/>
      <c r="AE855" s="256"/>
      <c r="AF855" s="256"/>
      <c r="AG855" s="256"/>
      <c r="AH855" s="258"/>
      <c r="AI855" s="259"/>
      <c r="AJ855" s="258"/>
      <c r="AK855" s="260"/>
      <c r="AL855" s="261"/>
      <c r="AM855" s="261"/>
      <c r="AN855" s="261"/>
      <c r="AO855" s="264"/>
    </row>
    <row r="856" spans="21:41" ht="14.25">
      <c r="U856" s="256"/>
      <c r="V856" s="257"/>
      <c r="W856" s="256"/>
      <c r="X856" s="257"/>
      <c r="Y856" s="257"/>
      <c r="Z856" s="257"/>
      <c r="AA856" s="256"/>
      <c r="AB856" s="256"/>
      <c r="AC856" s="256"/>
      <c r="AD856" s="256"/>
      <c r="AE856" s="256"/>
      <c r="AF856" s="256"/>
      <c r="AG856" s="256"/>
      <c r="AH856" s="258"/>
      <c r="AI856" s="259"/>
      <c r="AJ856" s="258"/>
      <c r="AK856" s="260"/>
      <c r="AL856" s="261"/>
      <c r="AM856" s="261"/>
      <c r="AN856" s="261"/>
      <c r="AO856" s="264"/>
    </row>
    <row r="857" spans="21:41" ht="14.25">
      <c r="U857" s="256"/>
      <c r="V857" s="257"/>
      <c r="W857" s="256"/>
      <c r="X857" s="257"/>
      <c r="Y857" s="257"/>
      <c r="Z857" s="257"/>
      <c r="AA857" s="256"/>
      <c r="AB857" s="256"/>
      <c r="AC857" s="256"/>
      <c r="AD857" s="256"/>
      <c r="AE857" s="256"/>
      <c r="AF857" s="256"/>
      <c r="AG857" s="256"/>
      <c r="AH857" s="258"/>
      <c r="AI857" s="259"/>
      <c r="AJ857" s="258"/>
      <c r="AK857" s="260"/>
      <c r="AL857" s="261"/>
      <c r="AM857" s="261"/>
      <c r="AN857" s="261"/>
      <c r="AO857" s="264"/>
    </row>
    <row r="858" spans="21:41" ht="14.25">
      <c r="U858" s="256"/>
      <c r="V858" s="257"/>
      <c r="W858" s="256"/>
      <c r="X858" s="257"/>
      <c r="Y858" s="257"/>
      <c r="Z858" s="257"/>
      <c r="AA858" s="256"/>
      <c r="AB858" s="256"/>
      <c r="AC858" s="256"/>
      <c r="AD858" s="256"/>
      <c r="AE858" s="256"/>
      <c r="AF858" s="256"/>
      <c r="AG858" s="256"/>
      <c r="AH858" s="258"/>
      <c r="AI858" s="259"/>
      <c r="AJ858" s="258"/>
      <c r="AK858" s="260"/>
      <c r="AL858" s="261"/>
      <c r="AM858" s="261"/>
      <c r="AN858" s="261"/>
      <c r="AO858" s="264"/>
    </row>
    <row r="859" spans="21:41" ht="14.25">
      <c r="U859" s="256"/>
      <c r="V859" s="257"/>
      <c r="W859" s="256"/>
      <c r="X859" s="257"/>
      <c r="Y859" s="257"/>
      <c r="Z859" s="257"/>
      <c r="AA859" s="256"/>
      <c r="AB859" s="256"/>
      <c r="AC859" s="256"/>
      <c r="AD859" s="256"/>
      <c r="AE859" s="256"/>
      <c r="AF859" s="256"/>
      <c r="AG859" s="256"/>
      <c r="AH859" s="258"/>
      <c r="AI859" s="259"/>
      <c r="AJ859" s="258"/>
      <c r="AK859" s="260"/>
      <c r="AL859" s="261"/>
      <c r="AM859" s="261"/>
      <c r="AN859" s="261"/>
      <c r="AO859" s="264"/>
    </row>
    <row r="860" spans="21:41" ht="14.25">
      <c r="U860" s="256"/>
      <c r="V860" s="257"/>
      <c r="W860" s="256"/>
      <c r="X860" s="257"/>
      <c r="Y860" s="257"/>
      <c r="Z860" s="257"/>
      <c r="AA860" s="256"/>
      <c r="AB860" s="256"/>
      <c r="AC860" s="256"/>
      <c r="AD860" s="256"/>
      <c r="AE860" s="256"/>
      <c r="AF860" s="256"/>
      <c r="AG860" s="256"/>
      <c r="AH860" s="258"/>
      <c r="AI860" s="259"/>
      <c r="AJ860" s="258"/>
      <c r="AK860" s="260"/>
      <c r="AL860" s="261"/>
      <c r="AM860" s="261"/>
      <c r="AN860" s="261"/>
      <c r="AO860" s="264"/>
    </row>
    <row r="861" spans="21:41" ht="14.25">
      <c r="U861" s="256"/>
      <c r="V861" s="257"/>
      <c r="W861" s="256"/>
      <c r="X861" s="257"/>
      <c r="Y861" s="257"/>
      <c r="Z861" s="257"/>
      <c r="AA861" s="256"/>
      <c r="AB861" s="256"/>
      <c r="AC861" s="256"/>
      <c r="AD861" s="256"/>
      <c r="AE861" s="256"/>
      <c r="AF861" s="256"/>
      <c r="AG861" s="256"/>
      <c r="AH861" s="258"/>
      <c r="AI861" s="259"/>
      <c r="AJ861" s="258"/>
      <c r="AK861" s="260"/>
      <c r="AL861" s="261"/>
      <c r="AM861" s="261"/>
      <c r="AN861" s="261"/>
      <c r="AO861" s="264"/>
    </row>
    <row r="862" spans="21:41" ht="14.25">
      <c r="U862" s="256"/>
      <c r="V862" s="257"/>
      <c r="W862" s="256"/>
      <c r="X862" s="257"/>
      <c r="Y862" s="257"/>
      <c r="Z862" s="257"/>
      <c r="AA862" s="256"/>
      <c r="AB862" s="256"/>
      <c r="AC862" s="256"/>
      <c r="AD862" s="256"/>
      <c r="AE862" s="256"/>
      <c r="AF862" s="256"/>
      <c r="AG862" s="256"/>
      <c r="AH862" s="258"/>
      <c r="AI862" s="259"/>
      <c r="AJ862" s="258"/>
      <c r="AK862" s="260"/>
      <c r="AL862" s="261"/>
      <c r="AM862" s="261"/>
      <c r="AN862" s="261"/>
      <c r="AO862" s="264"/>
    </row>
    <row r="863" spans="21:41" ht="14.25">
      <c r="U863" s="256"/>
      <c r="V863" s="257"/>
      <c r="W863" s="256"/>
      <c r="X863" s="257"/>
      <c r="Y863" s="257"/>
      <c r="Z863" s="257"/>
      <c r="AA863" s="256"/>
      <c r="AB863" s="256"/>
      <c r="AC863" s="256"/>
      <c r="AD863" s="256"/>
      <c r="AE863" s="256"/>
      <c r="AF863" s="256"/>
      <c r="AG863" s="256"/>
      <c r="AH863" s="258"/>
      <c r="AI863" s="259"/>
      <c r="AJ863" s="258"/>
      <c r="AK863" s="260"/>
      <c r="AL863" s="261"/>
      <c r="AM863" s="261"/>
      <c r="AN863" s="261"/>
      <c r="AO863" s="264"/>
    </row>
    <row r="864" spans="21:41" ht="14.25">
      <c r="U864" s="256"/>
      <c r="V864" s="257"/>
      <c r="W864" s="256"/>
      <c r="X864" s="257"/>
      <c r="Y864" s="257"/>
      <c r="Z864" s="257"/>
      <c r="AA864" s="256"/>
      <c r="AB864" s="256"/>
      <c r="AC864" s="256"/>
      <c r="AD864" s="256"/>
      <c r="AE864" s="256"/>
      <c r="AF864" s="256"/>
      <c r="AG864" s="256"/>
      <c r="AH864" s="258"/>
      <c r="AI864" s="259"/>
      <c r="AJ864" s="258"/>
      <c r="AK864" s="260"/>
      <c r="AL864" s="261"/>
      <c r="AM864" s="261"/>
      <c r="AN864" s="261"/>
      <c r="AO864" s="264"/>
    </row>
    <row r="865" spans="21:41" ht="14.25">
      <c r="U865" s="256"/>
      <c r="V865" s="257"/>
      <c r="W865" s="256"/>
      <c r="X865" s="257"/>
      <c r="Y865" s="257"/>
      <c r="Z865" s="257"/>
      <c r="AA865" s="256"/>
      <c r="AB865" s="256"/>
      <c r="AC865" s="256"/>
      <c r="AD865" s="256"/>
      <c r="AE865" s="256"/>
      <c r="AF865" s="256"/>
      <c r="AG865" s="256"/>
      <c r="AH865" s="258"/>
      <c r="AI865" s="259"/>
      <c r="AJ865" s="258"/>
      <c r="AK865" s="260"/>
      <c r="AL865" s="261"/>
      <c r="AM865" s="261"/>
      <c r="AN865" s="261"/>
      <c r="AO865" s="264"/>
    </row>
    <row r="866" spans="21:41" ht="14.25">
      <c r="U866" s="256"/>
      <c r="V866" s="257"/>
      <c r="W866" s="256"/>
      <c r="X866" s="257"/>
      <c r="Y866" s="257"/>
      <c r="Z866" s="257"/>
      <c r="AA866" s="256"/>
      <c r="AB866" s="256"/>
      <c r="AC866" s="256"/>
      <c r="AD866" s="256"/>
      <c r="AE866" s="256"/>
      <c r="AF866" s="256"/>
      <c r="AG866" s="256"/>
      <c r="AH866" s="258"/>
      <c r="AI866" s="259"/>
      <c r="AJ866" s="258"/>
      <c r="AK866" s="260"/>
      <c r="AL866" s="261"/>
      <c r="AM866" s="261"/>
      <c r="AN866" s="261"/>
      <c r="AO866" s="264"/>
    </row>
    <row r="867" spans="21:41" ht="14.25">
      <c r="U867" s="256"/>
      <c r="V867" s="257"/>
      <c r="W867" s="256"/>
      <c r="X867" s="257"/>
      <c r="Y867" s="257"/>
      <c r="Z867" s="257"/>
      <c r="AA867" s="256"/>
      <c r="AB867" s="256"/>
      <c r="AC867" s="256"/>
      <c r="AD867" s="256"/>
      <c r="AE867" s="256"/>
      <c r="AF867" s="256"/>
      <c r="AG867" s="256"/>
      <c r="AH867" s="258"/>
      <c r="AI867" s="259"/>
      <c r="AJ867" s="258"/>
      <c r="AK867" s="260"/>
      <c r="AL867" s="261"/>
      <c r="AM867" s="261"/>
      <c r="AN867" s="261"/>
      <c r="AO867" s="264"/>
    </row>
    <row r="868" spans="21:41" ht="14.25">
      <c r="U868" s="256"/>
      <c r="V868" s="257"/>
      <c r="W868" s="256"/>
      <c r="X868" s="257"/>
      <c r="Y868" s="257"/>
      <c r="Z868" s="257"/>
      <c r="AA868" s="256"/>
      <c r="AB868" s="256"/>
      <c r="AC868" s="256"/>
      <c r="AD868" s="256"/>
      <c r="AE868" s="256"/>
      <c r="AF868" s="256"/>
      <c r="AG868" s="256"/>
      <c r="AH868" s="258"/>
      <c r="AI868" s="259"/>
      <c r="AJ868" s="258"/>
      <c r="AK868" s="260"/>
      <c r="AL868" s="261"/>
      <c r="AM868" s="261"/>
      <c r="AN868" s="261"/>
      <c r="AO868" s="264"/>
    </row>
    <row r="869" spans="21:41" ht="14.25">
      <c r="U869" s="256"/>
      <c r="V869" s="257"/>
      <c r="W869" s="256"/>
      <c r="X869" s="257"/>
      <c r="Y869" s="257"/>
      <c r="Z869" s="257"/>
      <c r="AA869" s="256"/>
      <c r="AB869" s="256"/>
      <c r="AC869" s="256"/>
      <c r="AD869" s="256"/>
      <c r="AE869" s="256"/>
      <c r="AF869" s="256"/>
      <c r="AG869" s="256"/>
      <c r="AH869" s="258"/>
      <c r="AI869" s="259"/>
      <c r="AJ869" s="258"/>
      <c r="AK869" s="260"/>
      <c r="AL869" s="261"/>
      <c r="AM869" s="261"/>
      <c r="AN869" s="261"/>
      <c r="AO869" s="264"/>
    </row>
    <row r="870" spans="21:41" ht="14.25">
      <c r="U870" s="256"/>
      <c r="V870" s="257"/>
      <c r="W870" s="256"/>
      <c r="X870" s="257"/>
      <c r="Y870" s="257"/>
      <c r="Z870" s="257"/>
      <c r="AA870" s="256"/>
      <c r="AB870" s="256"/>
      <c r="AC870" s="256"/>
      <c r="AD870" s="256"/>
      <c r="AE870" s="256"/>
      <c r="AF870" s="256"/>
      <c r="AG870" s="256"/>
      <c r="AH870" s="258"/>
      <c r="AI870" s="259"/>
      <c r="AJ870" s="258"/>
      <c r="AK870" s="260"/>
      <c r="AL870" s="261"/>
      <c r="AM870" s="261"/>
      <c r="AN870" s="261"/>
      <c r="AO870" s="264"/>
    </row>
    <row r="871" spans="21:41" ht="14.25">
      <c r="U871" s="256"/>
      <c r="V871" s="257"/>
      <c r="W871" s="256"/>
      <c r="X871" s="257"/>
      <c r="Y871" s="257"/>
      <c r="Z871" s="257"/>
      <c r="AA871" s="256"/>
      <c r="AB871" s="256"/>
      <c r="AC871" s="256"/>
      <c r="AD871" s="256"/>
      <c r="AE871" s="256"/>
      <c r="AF871" s="256"/>
      <c r="AG871" s="256"/>
      <c r="AH871" s="258"/>
      <c r="AI871" s="259"/>
      <c r="AJ871" s="258"/>
      <c r="AK871" s="260"/>
      <c r="AL871" s="261"/>
      <c r="AM871" s="261"/>
      <c r="AN871" s="261"/>
      <c r="AO871" s="264"/>
    </row>
    <row r="872" spans="21:41" ht="14.25">
      <c r="U872" s="256"/>
      <c r="V872" s="257"/>
      <c r="W872" s="256"/>
      <c r="X872" s="257"/>
      <c r="Y872" s="257"/>
      <c r="Z872" s="257"/>
      <c r="AA872" s="256"/>
      <c r="AB872" s="256"/>
      <c r="AC872" s="256"/>
      <c r="AD872" s="256"/>
      <c r="AE872" s="256"/>
      <c r="AF872" s="256"/>
      <c r="AG872" s="256"/>
      <c r="AH872" s="258"/>
      <c r="AI872" s="259"/>
      <c r="AJ872" s="258"/>
      <c r="AK872" s="260"/>
      <c r="AL872" s="261"/>
      <c r="AM872" s="261"/>
      <c r="AN872" s="261"/>
      <c r="AO872" s="264"/>
    </row>
    <row r="873" spans="21:41" ht="14.25">
      <c r="U873" s="256"/>
      <c r="V873" s="257"/>
      <c r="W873" s="256"/>
      <c r="X873" s="257"/>
      <c r="Y873" s="257"/>
      <c r="Z873" s="257"/>
      <c r="AA873" s="256"/>
      <c r="AB873" s="256"/>
      <c r="AC873" s="256"/>
      <c r="AD873" s="256"/>
      <c r="AE873" s="256"/>
      <c r="AF873" s="256"/>
      <c r="AG873" s="256"/>
      <c r="AH873" s="258"/>
      <c r="AI873" s="259"/>
      <c r="AJ873" s="258"/>
      <c r="AK873" s="260"/>
      <c r="AL873" s="261"/>
      <c r="AM873" s="261"/>
      <c r="AN873" s="261"/>
      <c r="AO873" s="264"/>
    </row>
    <row r="874" spans="21:41" ht="14.25">
      <c r="U874" s="256"/>
      <c r="V874" s="257"/>
      <c r="W874" s="256"/>
      <c r="X874" s="257"/>
      <c r="Y874" s="257"/>
      <c r="Z874" s="257"/>
      <c r="AA874" s="256"/>
      <c r="AB874" s="256"/>
      <c r="AC874" s="256"/>
      <c r="AD874" s="256"/>
      <c r="AE874" s="256"/>
      <c r="AF874" s="256"/>
      <c r="AG874" s="256"/>
      <c r="AH874" s="258"/>
      <c r="AI874" s="259"/>
      <c r="AJ874" s="258"/>
      <c r="AK874" s="260"/>
      <c r="AL874" s="261"/>
      <c r="AM874" s="261"/>
      <c r="AN874" s="261"/>
      <c r="AO874" s="264"/>
    </row>
    <row r="875" spans="21:41" ht="14.25">
      <c r="U875" s="256"/>
      <c r="V875" s="257"/>
      <c r="W875" s="256"/>
      <c r="X875" s="257"/>
      <c r="Y875" s="257"/>
      <c r="Z875" s="257"/>
      <c r="AA875" s="256"/>
      <c r="AB875" s="256"/>
      <c r="AC875" s="256"/>
      <c r="AD875" s="256"/>
      <c r="AE875" s="256"/>
      <c r="AF875" s="256"/>
      <c r="AG875" s="256"/>
      <c r="AH875" s="258"/>
      <c r="AI875" s="259"/>
      <c r="AJ875" s="258"/>
      <c r="AK875" s="260"/>
      <c r="AL875" s="261"/>
      <c r="AM875" s="261"/>
      <c r="AN875" s="261"/>
      <c r="AO875" s="264"/>
    </row>
    <row r="876" spans="21:41" ht="14.25">
      <c r="U876" s="256"/>
      <c r="V876" s="257"/>
      <c r="W876" s="256"/>
      <c r="X876" s="257"/>
      <c r="Y876" s="257"/>
      <c r="Z876" s="257"/>
      <c r="AA876" s="256"/>
      <c r="AB876" s="256"/>
      <c r="AC876" s="256"/>
      <c r="AD876" s="256"/>
      <c r="AE876" s="256"/>
      <c r="AF876" s="256"/>
      <c r="AG876" s="256"/>
      <c r="AH876" s="258"/>
      <c r="AI876" s="259"/>
      <c r="AJ876" s="258"/>
      <c r="AK876" s="260"/>
      <c r="AL876" s="261"/>
      <c r="AM876" s="261"/>
      <c r="AN876" s="261"/>
      <c r="AO876" s="264"/>
    </row>
    <row r="877" spans="21:41" ht="14.25">
      <c r="U877" s="256"/>
      <c r="V877" s="257"/>
      <c r="W877" s="256"/>
      <c r="X877" s="257"/>
      <c r="Y877" s="257"/>
      <c r="Z877" s="257"/>
      <c r="AA877" s="256"/>
      <c r="AB877" s="256"/>
      <c r="AC877" s="256"/>
      <c r="AD877" s="256"/>
      <c r="AE877" s="256"/>
      <c r="AF877" s="256"/>
      <c r="AG877" s="256"/>
      <c r="AH877" s="258"/>
      <c r="AI877" s="259"/>
      <c r="AJ877" s="258"/>
      <c r="AK877" s="260"/>
      <c r="AL877" s="261"/>
      <c r="AM877" s="261"/>
      <c r="AN877" s="261"/>
      <c r="AO877" s="264"/>
    </row>
    <row r="878" spans="21:41" ht="14.25">
      <c r="U878" s="256"/>
      <c r="V878" s="257"/>
      <c r="W878" s="256"/>
      <c r="X878" s="257"/>
      <c r="Y878" s="257"/>
      <c r="Z878" s="257"/>
      <c r="AA878" s="256"/>
      <c r="AB878" s="256"/>
      <c r="AC878" s="256"/>
      <c r="AD878" s="256"/>
      <c r="AE878" s="256"/>
      <c r="AF878" s="256"/>
      <c r="AG878" s="256"/>
      <c r="AH878" s="258"/>
      <c r="AI878" s="259"/>
      <c r="AJ878" s="258"/>
      <c r="AK878" s="260"/>
      <c r="AL878" s="261"/>
      <c r="AM878" s="261"/>
      <c r="AN878" s="261"/>
      <c r="AO878" s="264"/>
    </row>
    <row r="879" spans="21:41" ht="14.25">
      <c r="U879" s="256"/>
      <c r="V879" s="257"/>
      <c r="W879" s="256"/>
      <c r="X879" s="257"/>
      <c r="Y879" s="257"/>
      <c r="Z879" s="257"/>
      <c r="AA879" s="256"/>
      <c r="AB879" s="256"/>
      <c r="AC879" s="256"/>
      <c r="AD879" s="256"/>
      <c r="AE879" s="256"/>
      <c r="AF879" s="256"/>
      <c r="AG879" s="256"/>
      <c r="AH879" s="258"/>
      <c r="AI879" s="259"/>
      <c r="AJ879" s="258"/>
      <c r="AK879" s="260"/>
      <c r="AL879" s="261"/>
      <c r="AM879" s="261"/>
      <c r="AN879" s="261"/>
      <c r="AO879" s="264"/>
    </row>
    <row r="880" spans="21:41" ht="14.25">
      <c r="U880" s="256"/>
      <c r="V880" s="257"/>
      <c r="W880" s="256"/>
      <c r="X880" s="257"/>
      <c r="Y880" s="257"/>
      <c r="Z880" s="257"/>
      <c r="AA880" s="256"/>
      <c r="AB880" s="256"/>
      <c r="AC880" s="256"/>
      <c r="AD880" s="256"/>
      <c r="AE880" s="256"/>
      <c r="AF880" s="256"/>
      <c r="AG880" s="256"/>
      <c r="AH880" s="258"/>
      <c r="AI880" s="259"/>
      <c r="AJ880" s="258"/>
      <c r="AK880" s="260"/>
      <c r="AL880" s="261"/>
      <c r="AM880" s="261"/>
      <c r="AN880" s="261"/>
      <c r="AO880" s="264"/>
    </row>
    <row r="881" spans="21:41" ht="14.25">
      <c r="U881" s="256"/>
      <c r="V881" s="257"/>
      <c r="W881" s="256"/>
      <c r="X881" s="257"/>
      <c r="Y881" s="257"/>
      <c r="Z881" s="257"/>
      <c r="AA881" s="256"/>
      <c r="AB881" s="256"/>
      <c r="AC881" s="256"/>
      <c r="AD881" s="256"/>
      <c r="AE881" s="256"/>
      <c r="AF881" s="256"/>
      <c r="AG881" s="256"/>
      <c r="AH881" s="258"/>
      <c r="AI881" s="259"/>
      <c r="AJ881" s="258"/>
      <c r="AK881" s="260"/>
      <c r="AL881" s="261"/>
      <c r="AM881" s="261"/>
      <c r="AN881" s="261"/>
      <c r="AO881" s="264"/>
    </row>
    <row r="882" spans="21:41" ht="14.25">
      <c r="U882" s="256"/>
      <c r="V882" s="257"/>
      <c r="W882" s="256"/>
      <c r="X882" s="257"/>
      <c r="Y882" s="257"/>
      <c r="Z882" s="257"/>
      <c r="AA882" s="256"/>
      <c r="AB882" s="256"/>
      <c r="AC882" s="256"/>
      <c r="AD882" s="256"/>
      <c r="AE882" s="256"/>
      <c r="AF882" s="256"/>
      <c r="AG882" s="256"/>
      <c r="AH882" s="258"/>
      <c r="AI882" s="259"/>
      <c r="AJ882" s="258"/>
      <c r="AK882" s="260"/>
      <c r="AL882" s="261"/>
      <c r="AM882" s="261"/>
      <c r="AN882" s="261"/>
      <c r="AO882" s="264"/>
    </row>
    <row r="883" spans="21:41" ht="14.25">
      <c r="U883" s="256"/>
      <c r="V883" s="257"/>
      <c r="W883" s="256"/>
      <c r="X883" s="257"/>
      <c r="Y883" s="257"/>
      <c r="Z883" s="257"/>
      <c r="AA883" s="256"/>
      <c r="AB883" s="256"/>
      <c r="AC883" s="256"/>
      <c r="AD883" s="256"/>
      <c r="AE883" s="256"/>
      <c r="AF883" s="256"/>
      <c r="AG883" s="256"/>
      <c r="AH883" s="258"/>
      <c r="AI883" s="259"/>
      <c r="AJ883" s="258"/>
      <c r="AK883" s="260"/>
      <c r="AL883" s="261"/>
      <c r="AM883" s="261"/>
      <c r="AN883" s="261"/>
      <c r="AO883" s="264"/>
    </row>
    <row r="884" spans="21:41" ht="14.25">
      <c r="U884" s="256"/>
      <c r="V884" s="257"/>
      <c r="W884" s="256"/>
      <c r="X884" s="257"/>
      <c r="Y884" s="257"/>
      <c r="Z884" s="257"/>
      <c r="AA884" s="256"/>
      <c r="AB884" s="256"/>
      <c r="AC884" s="256"/>
      <c r="AD884" s="256"/>
      <c r="AE884" s="256"/>
      <c r="AF884" s="256"/>
      <c r="AG884" s="256"/>
      <c r="AH884" s="258"/>
      <c r="AI884" s="259"/>
      <c r="AJ884" s="258"/>
      <c r="AK884" s="260"/>
      <c r="AL884" s="261"/>
      <c r="AM884" s="261"/>
      <c r="AN884" s="261"/>
      <c r="AO884" s="264"/>
    </row>
    <row r="885" spans="21:41" ht="14.25">
      <c r="U885" s="256"/>
      <c r="V885" s="257"/>
      <c r="W885" s="256"/>
      <c r="X885" s="257"/>
      <c r="Y885" s="257"/>
      <c r="Z885" s="257"/>
      <c r="AA885" s="256"/>
      <c r="AB885" s="256"/>
      <c r="AC885" s="256"/>
      <c r="AD885" s="256"/>
      <c r="AE885" s="256"/>
      <c r="AF885" s="256"/>
      <c r="AG885" s="256"/>
      <c r="AH885" s="258"/>
      <c r="AI885" s="259"/>
      <c r="AJ885" s="258"/>
      <c r="AK885" s="260"/>
      <c r="AL885" s="261"/>
      <c r="AM885" s="261"/>
      <c r="AN885" s="261"/>
      <c r="AO885" s="264"/>
    </row>
    <row r="886" spans="21:41" ht="14.25">
      <c r="U886" s="256"/>
      <c r="V886" s="257"/>
      <c r="W886" s="256"/>
      <c r="X886" s="257"/>
      <c r="Y886" s="257"/>
      <c r="Z886" s="257"/>
      <c r="AA886" s="256"/>
      <c r="AB886" s="256"/>
      <c r="AC886" s="256"/>
      <c r="AD886" s="256"/>
      <c r="AE886" s="256"/>
      <c r="AF886" s="256"/>
      <c r="AG886" s="256"/>
      <c r="AH886" s="258"/>
      <c r="AI886" s="259"/>
      <c r="AJ886" s="258"/>
      <c r="AK886" s="260"/>
      <c r="AL886" s="261"/>
      <c r="AM886" s="261"/>
      <c r="AN886" s="261"/>
      <c r="AO886" s="264"/>
    </row>
    <row r="887" spans="21:41" ht="14.25">
      <c r="U887" s="256"/>
      <c r="V887" s="257"/>
      <c r="W887" s="256"/>
      <c r="X887" s="257"/>
      <c r="Y887" s="257"/>
      <c r="Z887" s="257"/>
      <c r="AA887" s="256"/>
      <c r="AB887" s="256"/>
      <c r="AC887" s="256"/>
      <c r="AD887" s="256"/>
      <c r="AE887" s="256"/>
      <c r="AF887" s="256"/>
      <c r="AG887" s="256"/>
      <c r="AH887" s="258"/>
      <c r="AI887" s="259"/>
      <c r="AJ887" s="258"/>
      <c r="AK887" s="260"/>
      <c r="AL887" s="261"/>
      <c r="AM887" s="261"/>
      <c r="AN887" s="261"/>
      <c r="AO887" s="264"/>
    </row>
    <row r="888" spans="21:41" ht="14.25">
      <c r="U888" s="256"/>
      <c r="V888" s="257"/>
      <c r="W888" s="256"/>
      <c r="X888" s="257"/>
      <c r="Y888" s="257"/>
      <c r="Z888" s="257"/>
      <c r="AA888" s="256"/>
      <c r="AB888" s="256"/>
      <c r="AC888" s="256"/>
      <c r="AD888" s="256"/>
      <c r="AE888" s="256"/>
      <c r="AF888" s="256"/>
      <c r="AG888" s="256"/>
      <c r="AH888" s="258"/>
      <c r="AI888" s="259"/>
      <c r="AJ888" s="258"/>
      <c r="AK888" s="260"/>
      <c r="AL888" s="261"/>
      <c r="AM888" s="261"/>
      <c r="AN888" s="261"/>
      <c r="AO888" s="264"/>
    </row>
    <row r="889" spans="21:41" ht="14.25">
      <c r="U889" s="256"/>
      <c r="V889" s="257"/>
      <c r="W889" s="256"/>
      <c r="X889" s="257"/>
      <c r="Y889" s="257"/>
      <c r="Z889" s="257"/>
      <c r="AA889" s="256"/>
      <c r="AB889" s="256"/>
      <c r="AC889" s="256"/>
      <c r="AD889" s="256"/>
      <c r="AE889" s="256"/>
      <c r="AF889" s="256"/>
      <c r="AG889" s="256"/>
      <c r="AH889" s="258"/>
      <c r="AI889" s="259"/>
      <c r="AJ889" s="258"/>
      <c r="AK889" s="260"/>
      <c r="AL889" s="261"/>
      <c r="AM889" s="261"/>
      <c r="AN889" s="261"/>
      <c r="AO889" s="264"/>
    </row>
    <row r="890" spans="21:41" ht="14.25">
      <c r="U890" s="256"/>
      <c r="V890" s="257"/>
      <c r="W890" s="256"/>
      <c r="X890" s="257"/>
      <c r="Y890" s="257"/>
      <c r="Z890" s="257"/>
      <c r="AA890" s="256"/>
      <c r="AB890" s="256"/>
      <c r="AC890" s="256"/>
      <c r="AD890" s="256"/>
      <c r="AE890" s="256"/>
      <c r="AF890" s="256"/>
      <c r="AG890" s="256"/>
      <c r="AH890" s="258"/>
      <c r="AI890" s="259"/>
      <c r="AJ890" s="258"/>
      <c r="AK890" s="260"/>
      <c r="AL890" s="261"/>
      <c r="AM890" s="261"/>
      <c r="AN890" s="261"/>
      <c r="AO890" s="264"/>
    </row>
    <row r="891" spans="21:41" ht="14.25">
      <c r="U891" s="256"/>
      <c r="V891" s="257"/>
      <c r="W891" s="256"/>
      <c r="X891" s="257"/>
      <c r="Y891" s="257"/>
      <c r="Z891" s="257"/>
      <c r="AA891" s="256"/>
      <c r="AB891" s="256"/>
      <c r="AC891" s="256"/>
      <c r="AD891" s="256"/>
      <c r="AE891" s="256"/>
      <c r="AF891" s="256"/>
      <c r="AG891" s="256"/>
      <c r="AH891" s="258"/>
      <c r="AI891" s="259"/>
      <c r="AJ891" s="258"/>
      <c r="AK891" s="260"/>
      <c r="AL891" s="261"/>
      <c r="AM891" s="261"/>
      <c r="AN891" s="261"/>
      <c r="AO891" s="264"/>
    </row>
    <row r="892" spans="21:41" ht="14.25">
      <c r="U892" s="256"/>
      <c r="V892" s="257"/>
      <c r="W892" s="256"/>
      <c r="X892" s="257"/>
      <c r="Y892" s="257"/>
      <c r="Z892" s="257"/>
      <c r="AA892" s="256"/>
      <c r="AB892" s="256"/>
      <c r="AC892" s="256"/>
      <c r="AD892" s="256"/>
      <c r="AE892" s="256"/>
      <c r="AF892" s="256"/>
      <c r="AG892" s="256"/>
      <c r="AH892" s="258"/>
      <c r="AI892" s="259"/>
      <c r="AJ892" s="258"/>
      <c r="AK892" s="260"/>
      <c r="AL892" s="261"/>
      <c r="AM892" s="261"/>
      <c r="AN892" s="261"/>
      <c r="AO892" s="264"/>
    </row>
    <row r="893" spans="21:41" ht="14.25">
      <c r="U893" s="256"/>
      <c r="V893" s="257"/>
      <c r="W893" s="256"/>
      <c r="X893" s="257"/>
      <c r="Y893" s="257"/>
      <c r="Z893" s="257"/>
      <c r="AA893" s="256"/>
      <c r="AB893" s="256"/>
      <c r="AC893" s="256"/>
      <c r="AD893" s="256"/>
      <c r="AE893" s="256"/>
      <c r="AF893" s="256"/>
      <c r="AG893" s="256"/>
      <c r="AH893" s="258"/>
      <c r="AI893" s="259"/>
      <c r="AJ893" s="258"/>
      <c r="AK893" s="260"/>
      <c r="AL893" s="261"/>
      <c r="AM893" s="261"/>
      <c r="AN893" s="261"/>
      <c r="AO893" s="264"/>
    </row>
    <row r="894" spans="21:41" ht="14.25">
      <c r="U894" s="256"/>
      <c r="V894" s="257"/>
      <c r="W894" s="256"/>
      <c r="X894" s="257"/>
      <c r="Y894" s="257"/>
      <c r="Z894" s="257"/>
      <c r="AA894" s="256"/>
      <c r="AB894" s="256"/>
      <c r="AC894" s="256"/>
      <c r="AD894" s="256"/>
      <c r="AE894" s="256"/>
      <c r="AF894" s="256"/>
      <c r="AG894" s="256"/>
      <c r="AH894" s="258"/>
      <c r="AI894" s="259"/>
      <c r="AJ894" s="258"/>
      <c r="AK894" s="260"/>
      <c r="AL894" s="261"/>
      <c r="AM894" s="261"/>
      <c r="AN894" s="261"/>
      <c r="AO894" s="264"/>
    </row>
    <row r="895" spans="21:41" ht="14.25">
      <c r="U895" s="256"/>
      <c r="V895" s="257"/>
      <c r="W895" s="256"/>
      <c r="X895" s="257"/>
      <c r="Y895" s="257"/>
      <c r="Z895" s="257"/>
      <c r="AA895" s="256"/>
      <c r="AB895" s="256"/>
      <c r="AC895" s="256"/>
      <c r="AD895" s="256"/>
      <c r="AE895" s="256"/>
      <c r="AF895" s="256"/>
      <c r="AG895" s="256"/>
      <c r="AH895" s="258"/>
      <c r="AI895" s="259"/>
      <c r="AJ895" s="258"/>
      <c r="AK895" s="260"/>
      <c r="AL895" s="261"/>
      <c r="AM895" s="261"/>
      <c r="AN895" s="261"/>
      <c r="AO895" s="264"/>
    </row>
    <row r="896" spans="21:41" ht="14.25">
      <c r="U896" s="256"/>
      <c r="V896" s="257"/>
      <c r="W896" s="256"/>
      <c r="X896" s="257"/>
      <c r="Y896" s="257"/>
      <c r="Z896" s="257"/>
      <c r="AA896" s="256"/>
      <c r="AB896" s="256"/>
      <c r="AC896" s="256"/>
      <c r="AD896" s="256"/>
      <c r="AE896" s="256"/>
      <c r="AF896" s="256"/>
      <c r="AG896" s="256"/>
      <c r="AH896" s="258"/>
      <c r="AI896" s="259"/>
      <c r="AJ896" s="258"/>
      <c r="AK896" s="260"/>
      <c r="AL896" s="261"/>
      <c r="AM896" s="261"/>
      <c r="AN896" s="261"/>
      <c r="AO896" s="264"/>
    </row>
    <row r="897" spans="21:41" ht="14.25">
      <c r="U897" s="256"/>
      <c r="V897" s="257"/>
      <c r="W897" s="256"/>
      <c r="X897" s="257"/>
      <c r="Y897" s="257"/>
      <c r="Z897" s="257"/>
      <c r="AA897" s="256"/>
      <c r="AB897" s="256"/>
      <c r="AC897" s="256"/>
      <c r="AD897" s="256"/>
      <c r="AE897" s="256"/>
      <c r="AF897" s="256"/>
      <c r="AG897" s="256"/>
      <c r="AH897" s="258"/>
      <c r="AI897" s="259"/>
      <c r="AJ897" s="258"/>
      <c r="AK897" s="260"/>
      <c r="AL897" s="261"/>
      <c r="AM897" s="261"/>
      <c r="AN897" s="261"/>
      <c r="AO897" s="264"/>
    </row>
    <row r="898" spans="21:41" ht="14.25">
      <c r="U898" s="256"/>
      <c r="V898" s="257"/>
      <c r="W898" s="256"/>
      <c r="X898" s="257"/>
      <c r="Y898" s="257"/>
      <c r="Z898" s="257"/>
      <c r="AA898" s="256"/>
      <c r="AB898" s="256"/>
      <c r="AC898" s="256"/>
      <c r="AD898" s="256"/>
      <c r="AE898" s="256"/>
      <c r="AF898" s="256"/>
      <c r="AG898" s="256"/>
      <c r="AH898" s="258"/>
      <c r="AI898" s="259"/>
      <c r="AJ898" s="258"/>
      <c r="AK898" s="260"/>
      <c r="AL898" s="261"/>
      <c r="AM898" s="261"/>
      <c r="AN898" s="261"/>
      <c r="AO898" s="264"/>
    </row>
    <row r="899" spans="21:41" ht="14.25">
      <c r="U899" s="256"/>
      <c r="V899" s="257"/>
      <c r="W899" s="256"/>
      <c r="X899" s="257"/>
      <c r="Y899" s="257"/>
      <c r="Z899" s="257"/>
      <c r="AA899" s="256"/>
      <c r="AB899" s="256"/>
      <c r="AC899" s="256"/>
      <c r="AD899" s="256"/>
      <c r="AE899" s="256"/>
      <c r="AF899" s="256"/>
      <c r="AG899" s="256"/>
      <c r="AH899" s="258"/>
      <c r="AI899" s="259"/>
      <c r="AJ899" s="258"/>
      <c r="AK899" s="260"/>
      <c r="AL899" s="261"/>
      <c r="AM899" s="261"/>
      <c r="AN899" s="261"/>
      <c r="AO899" s="264"/>
    </row>
    <row r="900" spans="21:41" ht="14.25">
      <c r="U900" s="256"/>
      <c r="V900" s="257"/>
      <c r="W900" s="256"/>
      <c r="X900" s="257"/>
      <c r="Y900" s="257"/>
      <c r="Z900" s="257"/>
      <c r="AA900" s="256"/>
      <c r="AB900" s="256"/>
      <c r="AC900" s="256"/>
      <c r="AD900" s="256"/>
      <c r="AE900" s="256"/>
      <c r="AF900" s="256"/>
      <c r="AG900" s="256"/>
      <c r="AH900" s="258"/>
      <c r="AI900" s="259"/>
      <c r="AJ900" s="258"/>
      <c r="AK900" s="260"/>
      <c r="AL900" s="261"/>
      <c r="AM900" s="261"/>
      <c r="AN900" s="261"/>
      <c r="AO900" s="264"/>
    </row>
    <row r="901" spans="21:41" ht="14.25">
      <c r="U901" s="256"/>
      <c r="V901" s="257"/>
      <c r="W901" s="256"/>
      <c r="X901" s="257"/>
      <c r="Y901" s="257"/>
      <c r="Z901" s="257"/>
      <c r="AA901" s="256"/>
      <c r="AB901" s="256"/>
      <c r="AC901" s="256"/>
      <c r="AD901" s="256"/>
      <c r="AE901" s="256"/>
      <c r="AF901" s="256"/>
      <c r="AG901" s="256"/>
      <c r="AH901" s="258"/>
      <c r="AI901" s="259"/>
      <c r="AJ901" s="258"/>
      <c r="AK901" s="260"/>
      <c r="AL901" s="261"/>
      <c r="AM901" s="261"/>
      <c r="AN901" s="261"/>
      <c r="AO901" s="264"/>
    </row>
    <row r="902" spans="21:41" ht="14.25">
      <c r="U902" s="256"/>
      <c r="V902" s="257"/>
      <c r="W902" s="256"/>
      <c r="X902" s="257"/>
      <c r="Y902" s="257"/>
      <c r="Z902" s="257"/>
      <c r="AA902" s="256"/>
      <c r="AB902" s="256"/>
      <c r="AC902" s="256"/>
      <c r="AD902" s="256"/>
      <c r="AE902" s="256"/>
      <c r="AF902" s="256"/>
      <c r="AG902" s="256"/>
      <c r="AH902" s="258"/>
      <c r="AI902" s="259"/>
      <c r="AJ902" s="258"/>
      <c r="AK902" s="260"/>
      <c r="AL902" s="261"/>
      <c r="AM902" s="261"/>
      <c r="AN902" s="261"/>
      <c r="AO902" s="264"/>
    </row>
    <row r="903" spans="21:41" ht="14.25">
      <c r="U903" s="256"/>
      <c r="V903" s="257"/>
      <c r="W903" s="256"/>
      <c r="X903" s="257"/>
      <c r="Y903" s="257"/>
      <c r="Z903" s="257"/>
      <c r="AA903" s="256"/>
      <c r="AB903" s="256"/>
      <c r="AC903" s="256"/>
      <c r="AD903" s="256"/>
      <c r="AE903" s="256"/>
      <c r="AF903" s="256"/>
      <c r="AG903" s="256"/>
      <c r="AH903" s="258"/>
      <c r="AI903" s="259"/>
      <c r="AJ903" s="258"/>
      <c r="AK903" s="260"/>
      <c r="AL903" s="261"/>
      <c r="AM903" s="261"/>
      <c r="AN903" s="261"/>
      <c r="AO903" s="264"/>
    </row>
    <row r="904" spans="21:41" ht="14.25">
      <c r="U904" s="256"/>
      <c r="V904" s="257"/>
      <c r="W904" s="256"/>
      <c r="X904" s="257"/>
      <c r="Y904" s="257"/>
      <c r="Z904" s="257"/>
      <c r="AA904" s="256"/>
      <c r="AB904" s="256"/>
      <c r="AC904" s="256"/>
      <c r="AD904" s="256"/>
      <c r="AE904" s="256"/>
      <c r="AF904" s="256"/>
      <c r="AG904" s="256"/>
      <c r="AH904" s="258"/>
      <c r="AI904" s="259"/>
      <c r="AJ904" s="258"/>
      <c r="AK904" s="260"/>
      <c r="AL904" s="261"/>
      <c r="AM904" s="261"/>
      <c r="AN904" s="261"/>
      <c r="AO904" s="264"/>
    </row>
    <row r="905" spans="21:41" ht="14.25">
      <c r="U905" s="256"/>
      <c r="V905" s="257"/>
      <c r="W905" s="256"/>
      <c r="X905" s="257"/>
      <c r="Y905" s="257"/>
      <c r="Z905" s="257"/>
      <c r="AA905" s="256"/>
      <c r="AB905" s="256"/>
      <c r="AC905" s="256"/>
      <c r="AD905" s="256"/>
      <c r="AE905" s="256"/>
      <c r="AF905" s="256"/>
      <c r="AG905" s="256"/>
      <c r="AH905" s="258"/>
      <c r="AI905" s="259"/>
      <c r="AJ905" s="258"/>
      <c r="AK905" s="260"/>
      <c r="AL905" s="261"/>
      <c r="AM905" s="261"/>
      <c r="AN905" s="261"/>
      <c r="AO905" s="264"/>
    </row>
    <row r="906" spans="21:41" ht="14.25">
      <c r="U906" s="256"/>
      <c r="V906" s="257"/>
      <c r="W906" s="256"/>
      <c r="X906" s="257"/>
      <c r="Y906" s="257"/>
      <c r="Z906" s="257"/>
      <c r="AA906" s="256"/>
      <c r="AB906" s="256"/>
      <c r="AC906" s="256"/>
      <c r="AD906" s="256"/>
      <c r="AE906" s="256"/>
      <c r="AF906" s="256"/>
      <c r="AG906" s="256"/>
      <c r="AH906" s="258"/>
      <c r="AI906" s="259"/>
      <c r="AJ906" s="258"/>
      <c r="AK906" s="260"/>
      <c r="AL906" s="261"/>
      <c r="AM906" s="261"/>
      <c r="AN906" s="261"/>
      <c r="AO906" s="264"/>
    </row>
    <row r="907" spans="21:41" ht="14.25">
      <c r="U907" s="256"/>
      <c r="V907" s="257"/>
      <c r="W907" s="256"/>
      <c r="X907" s="257"/>
      <c r="Y907" s="257"/>
      <c r="Z907" s="257"/>
      <c r="AA907" s="256"/>
      <c r="AB907" s="256"/>
      <c r="AC907" s="256"/>
      <c r="AD907" s="256"/>
      <c r="AE907" s="256"/>
      <c r="AF907" s="256"/>
      <c r="AG907" s="256"/>
      <c r="AH907" s="258"/>
      <c r="AI907" s="259"/>
      <c r="AJ907" s="258"/>
      <c r="AK907" s="260"/>
      <c r="AL907" s="261"/>
      <c r="AM907" s="261"/>
      <c r="AN907" s="261"/>
      <c r="AO907" s="264"/>
    </row>
    <row r="908" spans="21:41" ht="14.25">
      <c r="U908" s="256"/>
      <c r="V908" s="257"/>
      <c r="W908" s="256"/>
      <c r="X908" s="257"/>
      <c r="Y908" s="257"/>
      <c r="Z908" s="257"/>
      <c r="AA908" s="256"/>
      <c r="AB908" s="256"/>
      <c r="AC908" s="256"/>
      <c r="AD908" s="256"/>
      <c r="AE908" s="256"/>
      <c r="AF908" s="256"/>
      <c r="AG908" s="256"/>
      <c r="AH908" s="258"/>
      <c r="AI908" s="259"/>
      <c r="AJ908" s="258"/>
      <c r="AK908" s="260"/>
      <c r="AL908" s="261"/>
      <c r="AM908" s="261"/>
      <c r="AN908" s="261"/>
      <c r="AO908" s="264"/>
    </row>
    <row r="909" spans="21:41" ht="14.25">
      <c r="U909" s="256"/>
      <c r="V909" s="257"/>
      <c r="W909" s="256"/>
      <c r="X909" s="257"/>
      <c r="Y909" s="257"/>
      <c r="Z909" s="257"/>
      <c r="AA909" s="256"/>
      <c r="AB909" s="256"/>
      <c r="AC909" s="256"/>
      <c r="AD909" s="256"/>
      <c r="AE909" s="256"/>
      <c r="AF909" s="256"/>
      <c r="AG909" s="256"/>
      <c r="AH909" s="258"/>
      <c r="AI909" s="259"/>
      <c r="AJ909" s="258"/>
      <c r="AK909" s="260"/>
      <c r="AL909" s="261"/>
      <c r="AM909" s="261"/>
      <c r="AN909" s="261"/>
      <c r="AO909" s="264"/>
    </row>
    <row r="910" spans="21:41" ht="14.25">
      <c r="U910" s="256"/>
      <c r="V910" s="257"/>
      <c r="W910" s="256"/>
      <c r="X910" s="257"/>
      <c r="Y910" s="257"/>
      <c r="Z910" s="257"/>
      <c r="AA910" s="256"/>
      <c r="AB910" s="256"/>
      <c r="AC910" s="256"/>
      <c r="AD910" s="256"/>
      <c r="AE910" s="256"/>
      <c r="AF910" s="256"/>
      <c r="AG910" s="256"/>
      <c r="AH910" s="258"/>
      <c r="AI910" s="259"/>
      <c r="AJ910" s="258"/>
      <c r="AK910" s="260"/>
      <c r="AL910" s="261"/>
      <c r="AM910" s="261"/>
      <c r="AN910" s="261"/>
      <c r="AO910" s="264"/>
    </row>
    <row r="911" spans="21:41" ht="14.25">
      <c r="U911" s="256"/>
      <c r="V911" s="257"/>
      <c r="W911" s="256"/>
      <c r="X911" s="257"/>
      <c r="Y911" s="257"/>
      <c r="Z911" s="257"/>
      <c r="AA911" s="256"/>
      <c r="AB911" s="256"/>
      <c r="AC911" s="256"/>
      <c r="AD911" s="256"/>
      <c r="AE911" s="256"/>
      <c r="AF911" s="256"/>
      <c r="AG911" s="256"/>
      <c r="AH911" s="258"/>
      <c r="AI911" s="259"/>
      <c r="AJ911" s="258"/>
      <c r="AK911" s="260"/>
      <c r="AL911" s="261"/>
      <c r="AM911" s="261"/>
      <c r="AN911" s="261"/>
      <c r="AO911" s="264"/>
    </row>
    <row r="912" spans="21:41" ht="14.25">
      <c r="U912" s="256"/>
      <c r="V912" s="257"/>
      <c r="W912" s="256"/>
      <c r="X912" s="257"/>
      <c r="Y912" s="257"/>
      <c r="Z912" s="257"/>
      <c r="AA912" s="256"/>
      <c r="AB912" s="256"/>
      <c r="AC912" s="256"/>
      <c r="AD912" s="256"/>
      <c r="AE912" s="256"/>
      <c r="AF912" s="256"/>
      <c r="AG912" s="256"/>
      <c r="AH912" s="258"/>
      <c r="AI912" s="259"/>
      <c r="AJ912" s="258"/>
      <c r="AK912" s="260"/>
      <c r="AL912" s="261"/>
      <c r="AM912" s="261"/>
      <c r="AN912" s="261"/>
      <c r="AO912" s="264"/>
    </row>
    <row r="913" spans="21:41" ht="14.25">
      <c r="U913" s="256"/>
      <c r="V913" s="257"/>
      <c r="W913" s="256"/>
      <c r="X913" s="257"/>
      <c r="Y913" s="257"/>
      <c r="Z913" s="257"/>
      <c r="AA913" s="256"/>
      <c r="AB913" s="256"/>
      <c r="AC913" s="256"/>
      <c r="AD913" s="256"/>
      <c r="AE913" s="256"/>
      <c r="AF913" s="256"/>
      <c r="AG913" s="256"/>
      <c r="AH913" s="258"/>
      <c r="AI913" s="259"/>
      <c r="AJ913" s="258"/>
      <c r="AK913" s="260"/>
      <c r="AL913" s="261"/>
      <c r="AM913" s="261"/>
      <c r="AN913" s="261"/>
      <c r="AO913" s="264"/>
    </row>
    <row r="914" spans="21:41" ht="14.25">
      <c r="U914" s="256"/>
      <c r="V914" s="257"/>
      <c r="W914" s="256"/>
      <c r="X914" s="257"/>
      <c r="Y914" s="257"/>
      <c r="Z914" s="257"/>
      <c r="AA914" s="256"/>
      <c r="AB914" s="256"/>
      <c r="AC914" s="256"/>
      <c r="AD914" s="256"/>
      <c r="AE914" s="256"/>
      <c r="AF914" s="256"/>
      <c r="AG914" s="256"/>
      <c r="AH914" s="258"/>
      <c r="AI914" s="259"/>
      <c r="AJ914" s="258"/>
      <c r="AK914" s="260"/>
      <c r="AL914" s="261"/>
      <c r="AM914" s="261"/>
      <c r="AN914" s="261"/>
      <c r="AO914" s="264"/>
    </row>
    <row r="915" spans="21:41" ht="14.25">
      <c r="U915" s="256"/>
      <c r="V915" s="257"/>
      <c r="W915" s="256"/>
      <c r="X915" s="257"/>
      <c r="Y915" s="257"/>
      <c r="Z915" s="257"/>
      <c r="AA915" s="256"/>
      <c r="AB915" s="256"/>
      <c r="AC915" s="256"/>
      <c r="AD915" s="256"/>
      <c r="AE915" s="256"/>
      <c r="AF915" s="256"/>
      <c r="AG915" s="256"/>
      <c r="AH915" s="258"/>
      <c r="AI915" s="259"/>
      <c r="AJ915" s="258"/>
      <c r="AK915" s="260"/>
      <c r="AL915" s="261"/>
      <c r="AM915" s="261"/>
      <c r="AN915" s="261"/>
      <c r="AO915" s="264"/>
    </row>
    <row r="916" spans="21:41" ht="14.25">
      <c r="U916" s="256"/>
      <c r="V916" s="257"/>
      <c r="W916" s="256"/>
      <c r="X916" s="257"/>
      <c r="Y916" s="257"/>
      <c r="Z916" s="257"/>
      <c r="AA916" s="256"/>
      <c r="AB916" s="256"/>
      <c r="AC916" s="256"/>
      <c r="AD916" s="256"/>
      <c r="AE916" s="256"/>
      <c r="AF916" s="256"/>
      <c r="AG916" s="256"/>
      <c r="AH916" s="258"/>
      <c r="AI916" s="259"/>
      <c r="AJ916" s="258"/>
      <c r="AK916" s="260"/>
      <c r="AL916" s="261"/>
      <c r="AM916" s="261"/>
      <c r="AN916" s="261"/>
      <c r="AO916" s="264"/>
    </row>
    <row r="917" spans="21:41" ht="14.25">
      <c r="U917" s="256"/>
      <c r="V917" s="257"/>
      <c r="W917" s="256"/>
      <c r="X917" s="257"/>
      <c r="Y917" s="257"/>
      <c r="Z917" s="257"/>
      <c r="AA917" s="256"/>
      <c r="AB917" s="256"/>
      <c r="AC917" s="256"/>
      <c r="AD917" s="256"/>
      <c r="AE917" s="256"/>
      <c r="AF917" s="256"/>
      <c r="AG917" s="256"/>
      <c r="AH917" s="258"/>
      <c r="AI917" s="259"/>
      <c r="AJ917" s="258"/>
      <c r="AK917" s="260"/>
      <c r="AL917" s="261"/>
      <c r="AM917" s="261"/>
      <c r="AN917" s="261"/>
      <c r="AO917" s="264"/>
    </row>
    <row r="918" spans="21:41" ht="14.25">
      <c r="U918" s="256"/>
      <c r="V918" s="257"/>
      <c r="W918" s="256"/>
      <c r="X918" s="257"/>
      <c r="Y918" s="257"/>
      <c r="Z918" s="257"/>
      <c r="AA918" s="256"/>
      <c r="AB918" s="256"/>
      <c r="AC918" s="256"/>
      <c r="AD918" s="256"/>
      <c r="AE918" s="256"/>
      <c r="AF918" s="256"/>
      <c r="AG918" s="256"/>
      <c r="AH918" s="258"/>
      <c r="AI918" s="259"/>
      <c r="AJ918" s="258"/>
      <c r="AK918" s="260"/>
      <c r="AL918" s="261"/>
      <c r="AM918" s="261"/>
      <c r="AN918" s="261"/>
      <c r="AO918" s="264"/>
    </row>
    <row r="919" spans="21:41" ht="14.25">
      <c r="U919" s="256"/>
      <c r="V919" s="257"/>
      <c r="W919" s="256"/>
      <c r="X919" s="257"/>
      <c r="Y919" s="257"/>
      <c r="Z919" s="257"/>
      <c r="AA919" s="256"/>
      <c r="AB919" s="256"/>
      <c r="AC919" s="256"/>
      <c r="AD919" s="256"/>
      <c r="AE919" s="256"/>
      <c r="AF919" s="256"/>
      <c r="AG919" s="256"/>
      <c r="AH919" s="258"/>
      <c r="AI919" s="259"/>
      <c r="AJ919" s="258"/>
      <c r="AK919" s="260"/>
      <c r="AL919" s="261"/>
      <c r="AM919" s="261"/>
      <c r="AN919" s="261"/>
      <c r="AO919" s="264"/>
    </row>
    <row r="920" spans="21:41" ht="14.25">
      <c r="U920" s="256"/>
      <c r="V920" s="257"/>
      <c r="W920" s="256"/>
      <c r="X920" s="257"/>
      <c r="Y920" s="257"/>
      <c r="Z920" s="257"/>
      <c r="AA920" s="256"/>
      <c r="AB920" s="256"/>
      <c r="AC920" s="256"/>
      <c r="AD920" s="256"/>
      <c r="AE920" s="256"/>
      <c r="AF920" s="256"/>
      <c r="AG920" s="256"/>
      <c r="AH920" s="258"/>
      <c r="AI920" s="259"/>
      <c r="AJ920" s="258"/>
      <c r="AK920" s="260"/>
      <c r="AL920" s="261"/>
      <c r="AM920" s="261"/>
      <c r="AN920" s="261"/>
      <c r="AO920" s="264"/>
    </row>
    <row r="921" spans="21:41" ht="14.25">
      <c r="U921" s="256"/>
      <c r="V921" s="257"/>
      <c r="W921" s="256"/>
      <c r="X921" s="257"/>
      <c r="Y921" s="257"/>
      <c r="Z921" s="257"/>
      <c r="AA921" s="256"/>
      <c r="AB921" s="256"/>
      <c r="AC921" s="256"/>
      <c r="AD921" s="256"/>
      <c r="AE921" s="256"/>
      <c r="AF921" s="256"/>
      <c r="AG921" s="256"/>
      <c r="AH921" s="258"/>
      <c r="AI921" s="259"/>
      <c r="AJ921" s="258"/>
      <c r="AK921" s="260"/>
      <c r="AL921" s="261"/>
      <c r="AM921" s="261"/>
      <c r="AN921" s="261"/>
      <c r="AO921" s="264"/>
    </row>
    <row r="922" spans="21:41" ht="14.25">
      <c r="U922" s="256"/>
      <c r="V922" s="257"/>
      <c r="W922" s="256"/>
      <c r="X922" s="257"/>
      <c r="Y922" s="257"/>
      <c r="Z922" s="257"/>
      <c r="AA922" s="256"/>
      <c r="AB922" s="256"/>
      <c r="AC922" s="256"/>
      <c r="AD922" s="256"/>
      <c r="AE922" s="256"/>
      <c r="AF922" s="256"/>
      <c r="AG922" s="256"/>
      <c r="AH922" s="258"/>
      <c r="AI922" s="259"/>
      <c r="AJ922" s="258"/>
      <c r="AK922" s="260"/>
      <c r="AL922" s="261"/>
      <c r="AM922" s="261"/>
      <c r="AN922" s="261"/>
      <c r="AO922" s="264"/>
    </row>
    <row r="923" spans="21:41" ht="14.25">
      <c r="U923" s="256"/>
      <c r="V923" s="257"/>
      <c r="W923" s="256"/>
      <c r="X923" s="257"/>
      <c r="Y923" s="257"/>
      <c r="Z923" s="257"/>
      <c r="AA923" s="256"/>
      <c r="AB923" s="256"/>
      <c r="AC923" s="256"/>
      <c r="AD923" s="256"/>
      <c r="AE923" s="256"/>
      <c r="AF923" s="256"/>
      <c r="AG923" s="256"/>
      <c r="AH923" s="258"/>
      <c r="AI923" s="259"/>
      <c r="AJ923" s="258"/>
      <c r="AK923" s="260"/>
      <c r="AL923" s="261"/>
      <c r="AM923" s="261"/>
      <c r="AN923" s="261"/>
      <c r="AO923" s="264"/>
    </row>
    <row r="924" spans="21:41" ht="14.25">
      <c r="U924" s="256"/>
      <c r="V924" s="257"/>
      <c r="W924" s="256"/>
      <c r="X924" s="257"/>
      <c r="Y924" s="257"/>
      <c r="Z924" s="257"/>
      <c r="AA924" s="256"/>
      <c r="AB924" s="256"/>
      <c r="AC924" s="256"/>
      <c r="AD924" s="256"/>
      <c r="AE924" s="256"/>
      <c r="AF924" s="256"/>
      <c r="AG924" s="256"/>
      <c r="AH924" s="258"/>
      <c r="AI924" s="259"/>
      <c r="AJ924" s="258"/>
      <c r="AK924" s="260"/>
      <c r="AL924" s="261"/>
      <c r="AM924" s="261"/>
      <c r="AN924" s="261"/>
      <c r="AO924" s="264"/>
    </row>
    <row r="925" spans="21:41" ht="14.25">
      <c r="U925" s="256"/>
      <c r="V925" s="257"/>
      <c r="W925" s="256"/>
      <c r="X925" s="257"/>
      <c r="Y925" s="257"/>
      <c r="Z925" s="257"/>
      <c r="AA925" s="256"/>
      <c r="AB925" s="256"/>
      <c r="AC925" s="256"/>
      <c r="AD925" s="256"/>
      <c r="AE925" s="256"/>
      <c r="AF925" s="256"/>
      <c r="AG925" s="256"/>
      <c r="AH925" s="258"/>
      <c r="AI925" s="259"/>
      <c r="AJ925" s="258"/>
      <c r="AK925" s="260"/>
      <c r="AL925" s="261"/>
      <c r="AM925" s="261"/>
      <c r="AN925" s="261"/>
      <c r="AO925" s="264"/>
    </row>
    <row r="926" spans="21:41" ht="14.25">
      <c r="U926" s="256"/>
      <c r="V926" s="257"/>
      <c r="W926" s="256"/>
      <c r="X926" s="257"/>
      <c r="Y926" s="257"/>
      <c r="Z926" s="257"/>
      <c r="AA926" s="256"/>
      <c r="AB926" s="256"/>
      <c r="AC926" s="256"/>
      <c r="AD926" s="256"/>
      <c r="AE926" s="256"/>
      <c r="AF926" s="256"/>
      <c r="AG926" s="256"/>
      <c r="AH926" s="258"/>
      <c r="AI926" s="259"/>
      <c r="AJ926" s="258"/>
      <c r="AK926" s="260"/>
      <c r="AL926" s="261"/>
      <c r="AM926" s="261"/>
      <c r="AN926" s="261"/>
      <c r="AO926" s="264"/>
    </row>
    <row r="927" spans="21:41" ht="14.25">
      <c r="U927" s="256"/>
      <c r="V927" s="257"/>
      <c r="W927" s="256"/>
      <c r="X927" s="257"/>
      <c r="Y927" s="257"/>
      <c r="Z927" s="257"/>
      <c r="AA927" s="256"/>
      <c r="AB927" s="256"/>
      <c r="AC927" s="256"/>
      <c r="AD927" s="256"/>
      <c r="AE927" s="256"/>
      <c r="AF927" s="256"/>
      <c r="AG927" s="256"/>
      <c r="AH927" s="258"/>
      <c r="AI927" s="259"/>
      <c r="AJ927" s="258"/>
      <c r="AK927" s="260"/>
      <c r="AL927" s="261"/>
      <c r="AM927" s="261"/>
      <c r="AN927" s="261"/>
      <c r="AO927" s="264"/>
    </row>
    <row r="928" spans="21:41" ht="14.25">
      <c r="U928" s="256"/>
      <c r="V928" s="257"/>
      <c r="W928" s="256"/>
      <c r="X928" s="257"/>
      <c r="Y928" s="257"/>
      <c r="Z928" s="257"/>
      <c r="AA928" s="256"/>
      <c r="AB928" s="256"/>
      <c r="AC928" s="256"/>
      <c r="AD928" s="256"/>
      <c r="AE928" s="256"/>
      <c r="AF928" s="256"/>
      <c r="AG928" s="256"/>
      <c r="AH928" s="258"/>
      <c r="AI928" s="259"/>
      <c r="AJ928" s="258"/>
      <c r="AK928" s="260"/>
      <c r="AL928" s="261"/>
      <c r="AM928" s="261"/>
      <c r="AN928" s="261"/>
      <c r="AO928" s="264"/>
    </row>
    <row r="929" spans="21:41" ht="14.25">
      <c r="U929" s="256"/>
      <c r="V929" s="257"/>
      <c r="W929" s="256"/>
      <c r="X929" s="257"/>
      <c r="Y929" s="257"/>
      <c r="Z929" s="257"/>
      <c r="AA929" s="256"/>
      <c r="AB929" s="256"/>
      <c r="AC929" s="256"/>
      <c r="AD929" s="256"/>
      <c r="AE929" s="256"/>
      <c r="AF929" s="256"/>
      <c r="AG929" s="256"/>
      <c r="AH929" s="258"/>
      <c r="AI929" s="259"/>
      <c r="AJ929" s="258"/>
      <c r="AK929" s="260"/>
      <c r="AL929" s="261"/>
      <c r="AM929" s="261"/>
      <c r="AN929" s="261"/>
      <c r="AO929" s="264"/>
    </row>
    <row r="930" spans="21:41" ht="14.25">
      <c r="U930" s="256"/>
      <c r="V930" s="257"/>
      <c r="W930" s="256"/>
      <c r="X930" s="257"/>
      <c r="Y930" s="257"/>
      <c r="Z930" s="257"/>
      <c r="AA930" s="256"/>
      <c r="AB930" s="256"/>
      <c r="AC930" s="256"/>
      <c r="AD930" s="256"/>
      <c r="AE930" s="256"/>
      <c r="AF930" s="256"/>
      <c r="AG930" s="256"/>
      <c r="AH930" s="258"/>
      <c r="AI930" s="259"/>
      <c r="AJ930" s="258"/>
      <c r="AK930" s="260"/>
      <c r="AL930" s="261"/>
      <c r="AM930" s="261"/>
      <c r="AN930" s="261"/>
      <c r="AO930" s="264"/>
    </row>
    <row r="931" spans="21:41" ht="14.25">
      <c r="U931" s="256"/>
      <c r="V931" s="257"/>
      <c r="W931" s="256"/>
      <c r="X931" s="257"/>
      <c r="Y931" s="257"/>
      <c r="Z931" s="257"/>
      <c r="AA931" s="256"/>
      <c r="AB931" s="256"/>
      <c r="AC931" s="256"/>
      <c r="AD931" s="256"/>
      <c r="AE931" s="256"/>
      <c r="AF931" s="256"/>
      <c r="AG931" s="256"/>
      <c r="AH931" s="258"/>
      <c r="AI931" s="259"/>
      <c r="AJ931" s="258"/>
      <c r="AK931" s="260"/>
      <c r="AL931" s="261"/>
      <c r="AM931" s="261"/>
      <c r="AN931" s="261"/>
      <c r="AO931" s="264"/>
    </row>
    <row r="932" spans="21:41" ht="14.25">
      <c r="U932" s="256"/>
      <c r="V932" s="257"/>
      <c r="W932" s="256"/>
      <c r="X932" s="257"/>
      <c r="Y932" s="257"/>
      <c r="Z932" s="257"/>
      <c r="AA932" s="256"/>
      <c r="AB932" s="256"/>
      <c r="AC932" s="256"/>
      <c r="AD932" s="256"/>
      <c r="AE932" s="256"/>
      <c r="AF932" s="256"/>
      <c r="AG932" s="256"/>
      <c r="AH932" s="258"/>
      <c r="AI932" s="259"/>
      <c r="AJ932" s="258"/>
      <c r="AK932" s="260"/>
      <c r="AL932" s="261"/>
      <c r="AM932" s="261"/>
      <c r="AN932" s="261"/>
      <c r="AO932" s="264"/>
    </row>
    <row r="933" spans="21:41" ht="14.25">
      <c r="U933" s="256"/>
      <c r="V933" s="257"/>
      <c r="W933" s="256"/>
      <c r="X933" s="257"/>
      <c r="Y933" s="257"/>
      <c r="Z933" s="257"/>
      <c r="AA933" s="256"/>
      <c r="AB933" s="256"/>
      <c r="AC933" s="256"/>
      <c r="AD933" s="256"/>
      <c r="AE933" s="256"/>
      <c r="AF933" s="256"/>
      <c r="AG933" s="256"/>
      <c r="AH933" s="258"/>
      <c r="AI933" s="259"/>
      <c r="AJ933" s="258"/>
      <c r="AK933" s="260"/>
      <c r="AL933" s="261"/>
      <c r="AM933" s="261"/>
      <c r="AN933" s="261"/>
      <c r="AO933" s="264"/>
    </row>
    <row r="934" spans="21:41" ht="14.25">
      <c r="U934" s="256"/>
      <c r="V934" s="257"/>
      <c r="W934" s="256"/>
      <c r="X934" s="257"/>
      <c r="Y934" s="257"/>
      <c r="Z934" s="257"/>
      <c r="AA934" s="256"/>
      <c r="AB934" s="256"/>
      <c r="AC934" s="256"/>
      <c r="AD934" s="256"/>
      <c r="AE934" s="256"/>
      <c r="AF934" s="256"/>
      <c r="AG934" s="256"/>
      <c r="AH934" s="258"/>
      <c r="AI934" s="259"/>
      <c r="AJ934" s="258"/>
      <c r="AK934" s="260"/>
      <c r="AL934" s="261"/>
      <c r="AM934" s="261"/>
      <c r="AN934" s="261"/>
      <c r="AO934" s="264"/>
    </row>
    <row r="935" spans="21:41" ht="14.25">
      <c r="U935" s="256"/>
      <c r="V935" s="257"/>
      <c r="W935" s="256"/>
      <c r="X935" s="257"/>
      <c r="Y935" s="257"/>
      <c r="Z935" s="257"/>
      <c r="AA935" s="256"/>
      <c r="AB935" s="256"/>
      <c r="AC935" s="256"/>
      <c r="AD935" s="256"/>
      <c r="AE935" s="256"/>
      <c r="AF935" s="256"/>
      <c r="AG935" s="256"/>
      <c r="AH935" s="258"/>
      <c r="AI935" s="259"/>
      <c r="AJ935" s="258"/>
      <c r="AK935" s="260"/>
      <c r="AL935" s="261"/>
      <c r="AM935" s="261"/>
      <c r="AN935" s="261"/>
      <c r="AO935" s="264"/>
    </row>
    <row r="936" spans="21:41" ht="14.25">
      <c r="U936" s="256"/>
      <c r="V936" s="257"/>
      <c r="W936" s="256"/>
      <c r="X936" s="257"/>
      <c r="Y936" s="257"/>
      <c r="Z936" s="257"/>
      <c r="AA936" s="256"/>
      <c r="AB936" s="256"/>
      <c r="AC936" s="256"/>
      <c r="AD936" s="256"/>
      <c r="AE936" s="256"/>
      <c r="AF936" s="256"/>
      <c r="AG936" s="256"/>
      <c r="AH936" s="258"/>
      <c r="AI936" s="259"/>
      <c r="AJ936" s="258"/>
      <c r="AK936" s="260"/>
      <c r="AL936" s="261"/>
      <c r="AM936" s="261"/>
      <c r="AN936" s="261"/>
      <c r="AO936" s="264"/>
    </row>
    <row r="937" spans="21:41" ht="14.25">
      <c r="U937" s="256"/>
      <c r="V937" s="257"/>
      <c r="W937" s="256"/>
      <c r="X937" s="257"/>
      <c r="Y937" s="257"/>
      <c r="Z937" s="257"/>
      <c r="AA937" s="256"/>
      <c r="AB937" s="256"/>
      <c r="AC937" s="256"/>
      <c r="AD937" s="256"/>
      <c r="AE937" s="256"/>
      <c r="AF937" s="256"/>
      <c r="AG937" s="256"/>
      <c r="AH937" s="258"/>
      <c r="AI937" s="259"/>
      <c r="AJ937" s="258"/>
      <c r="AK937" s="260"/>
      <c r="AL937" s="261"/>
      <c r="AM937" s="261"/>
      <c r="AN937" s="261"/>
      <c r="AO937" s="264"/>
    </row>
    <row r="938" spans="21:41" ht="14.25">
      <c r="U938" s="256"/>
      <c r="V938" s="257"/>
      <c r="W938" s="256"/>
      <c r="X938" s="257"/>
      <c r="Y938" s="257"/>
      <c r="Z938" s="257"/>
      <c r="AA938" s="256"/>
      <c r="AB938" s="256"/>
      <c r="AC938" s="256"/>
      <c r="AD938" s="256"/>
      <c r="AE938" s="256"/>
      <c r="AF938" s="256"/>
      <c r="AG938" s="256"/>
      <c r="AH938" s="258"/>
      <c r="AI938" s="259"/>
      <c r="AJ938" s="258"/>
      <c r="AK938" s="260"/>
      <c r="AL938" s="261"/>
      <c r="AM938" s="261"/>
      <c r="AN938" s="261"/>
      <c r="AO938" s="264"/>
    </row>
    <row r="939" spans="21:41" ht="14.25">
      <c r="U939" s="256"/>
      <c r="V939" s="257"/>
      <c r="W939" s="256"/>
      <c r="X939" s="257"/>
      <c r="Y939" s="257"/>
      <c r="Z939" s="257"/>
      <c r="AA939" s="256"/>
      <c r="AB939" s="256"/>
      <c r="AC939" s="256"/>
      <c r="AD939" s="256"/>
      <c r="AE939" s="256"/>
      <c r="AF939" s="256"/>
      <c r="AG939" s="256"/>
      <c r="AH939" s="258"/>
      <c r="AI939" s="259"/>
      <c r="AJ939" s="258"/>
      <c r="AK939" s="260"/>
      <c r="AL939" s="261"/>
      <c r="AM939" s="261"/>
      <c r="AN939" s="261"/>
      <c r="AO939" s="264"/>
    </row>
    <row r="940" spans="21:41" ht="14.25">
      <c r="U940" s="256"/>
      <c r="V940" s="257"/>
      <c r="W940" s="256"/>
      <c r="X940" s="257"/>
      <c r="Y940" s="257"/>
      <c r="Z940" s="257"/>
      <c r="AA940" s="256"/>
      <c r="AB940" s="256"/>
      <c r="AC940" s="256"/>
      <c r="AD940" s="256"/>
      <c r="AE940" s="256"/>
      <c r="AF940" s="256"/>
      <c r="AG940" s="256"/>
      <c r="AH940" s="258"/>
      <c r="AI940" s="259"/>
      <c r="AJ940" s="258"/>
      <c r="AK940" s="260"/>
      <c r="AL940" s="261"/>
      <c r="AM940" s="261"/>
      <c r="AN940" s="261"/>
      <c r="AO940" s="264"/>
    </row>
    <row r="941" spans="21:41" ht="14.25">
      <c r="U941" s="256"/>
      <c r="V941" s="257"/>
      <c r="W941" s="256"/>
      <c r="X941" s="257"/>
      <c r="Y941" s="257"/>
      <c r="Z941" s="257"/>
      <c r="AA941" s="256"/>
      <c r="AB941" s="256"/>
      <c r="AC941" s="256"/>
      <c r="AD941" s="256"/>
      <c r="AE941" s="256"/>
      <c r="AF941" s="256"/>
      <c r="AG941" s="256"/>
      <c r="AH941" s="258"/>
      <c r="AI941" s="259"/>
      <c r="AJ941" s="258"/>
      <c r="AK941" s="260"/>
      <c r="AL941" s="261"/>
      <c r="AM941" s="261"/>
      <c r="AN941" s="261"/>
      <c r="AO941" s="264"/>
    </row>
    <row r="942" spans="21:41" ht="14.25">
      <c r="U942" s="256"/>
      <c r="V942" s="257"/>
      <c r="W942" s="256"/>
      <c r="X942" s="257"/>
      <c r="Y942" s="257"/>
      <c r="Z942" s="257"/>
      <c r="AA942" s="256"/>
      <c r="AB942" s="256"/>
      <c r="AC942" s="256"/>
      <c r="AD942" s="256"/>
      <c r="AE942" s="256"/>
      <c r="AF942" s="256"/>
      <c r="AG942" s="256"/>
      <c r="AH942" s="258"/>
      <c r="AI942" s="259"/>
      <c r="AJ942" s="258"/>
      <c r="AK942" s="260"/>
      <c r="AL942" s="261"/>
      <c r="AM942" s="261"/>
      <c r="AN942" s="261"/>
      <c r="AO942" s="264"/>
    </row>
    <row r="943" spans="21:41" ht="14.25">
      <c r="U943" s="256"/>
      <c r="V943" s="257"/>
      <c r="W943" s="256"/>
      <c r="X943" s="257"/>
      <c r="Y943" s="257"/>
      <c r="Z943" s="257"/>
      <c r="AA943" s="256"/>
      <c r="AB943" s="256"/>
      <c r="AC943" s="256"/>
      <c r="AD943" s="256"/>
      <c r="AE943" s="256"/>
      <c r="AF943" s="256"/>
      <c r="AG943" s="256"/>
      <c r="AH943" s="258"/>
      <c r="AI943" s="259"/>
      <c r="AJ943" s="258"/>
      <c r="AK943" s="260"/>
      <c r="AL943" s="261"/>
      <c r="AM943" s="261"/>
      <c r="AN943" s="261"/>
      <c r="AO943" s="264"/>
    </row>
    <row r="944" spans="21:41" ht="14.25">
      <c r="U944" s="256"/>
      <c r="V944" s="257"/>
      <c r="W944" s="256"/>
      <c r="X944" s="257"/>
      <c r="Y944" s="257"/>
      <c r="Z944" s="257"/>
      <c r="AA944" s="256"/>
      <c r="AB944" s="256"/>
      <c r="AC944" s="256"/>
      <c r="AD944" s="256"/>
      <c r="AE944" s="256"/>
      <c r="AF944" s="256"/>
      <c r="AG944" s="256"/>
      <c r="AH944" s="258"/>
      <c r="AI944" s="259"/>
      <c r="AJ944" s="258"/>
      <c r="AK944" s="260"/>
      <c r="AL944" s="261"/>
      <c r="AM944" s="261"/>
      <c r="AN944" s="261"/>
      <c r="AO944" s="264"/>
    </row>
    <row r="945" spans="21:41" ht="14.25">
      <c r="U945" s="256"/>
      <c r="V945" s="257"/>
      <c r="W945" s="256"/>
      <c r="X945" s="257"/>
      <c r="Y945" s="257"/>
      <c r="Z945" s="257"/>
      <c r="AA945" s="256"/>
      <c r="AB945" s="256"/>
      <c r="AC945" s="256"/>
      <c r="AD945" s="256"/>
      <c r="AE945" s="256"/>
      <c r="AF945" s="256"/>
      <c r="AG945" s="256"/>
      <c r="AH945" s="258"/>
      <c r="AI945" s="259"/>
      <c r="AJ945" s="258"/>
      <c r="AK945" s="260"/>
      <c r="AL945" s="261"/>
      <c r="AM945" s="261"/>
      <c r="AN945" s="261"/>
      <c r="AO945" s="264"/>
    </row>
    <row r="946" spans="21:41" ht="14.25">
      <c r="U946" s="256"/>
      <c r="V946" s="257"/>
      <c r="W946" s="256"/>
      <c r="X946" s="257"/>
      <c r="Y946" s="257"/>
      <c r="Z946" s="257"/>
      <c r="AA946" s="256"/>
      <c r="AB946" s="256"/>
      <c r="AC946" s="256"/>
      <c r="AD946" s="256"/>
      <c r="AE946" s="256"/>
      <c r="AF946" s="256"/>
      <c r="AG946" s="256"/>
      <c r="AH946" s="258"/>
      <c r="AI946" s="259"/>
      <c r="AJ946" s="258"/>
      <c r="AK946" s="260"/>
      <c r="AL946" s="261"/>
      <c r="AM946" s="261"/>
      <c r="AN946" s="261"/>
      <c r="AO946" s="264"/>
    </row>
    <row r="947" spans="21:41" ht="14.25">
      <c r="U947" s="256"/>
      <c r="V947" s="257"/>
      <c r="W947" s="256"/>
      <c r="X947" s="257"/>
      <c r="Y947" s="257"/>
      <c r="Z947" s="257"/>
      <c r="AA947" s="256"/>
      <c r="AB947" s="256"/>
      <c r="AC947" s="256"/>
      <c r="AD947" s="256"/>
      <c r="AE947" s="256"/>
      <c r="AF947" s="256"/>
      <c r="AG947" s="256"/>
      <c r="AH947" s="258"/>
      <c r="AI947" s="259"/>
      <c r="AJ947" s="258"/>
      <c r="AK947" s="260"/>
      <c r="AL947" s="261"/>
      <c r="AM947" s="261"/>
      <c r="AN947" s="261"/>
      <c r="AO947" s="264"/>
    </row>
    <row r="948" spans="21:41" ht="14.25">
      <c r="U948" s="256"/>
      <c r="V948" s="257"/>
      <c r="W948" s="256"/>
      <c r="X948" s="257"/>
      <c r="Y948" s="257"/>
      <c r="Z948" s="257"/>
      <c r="AA948" s="256"/>
      <c r="AB948" s="256"/>
      <c r="AC948" s="256"/>
      <c r="AD948" s="256"/>
      <c r="AE948" s="256"/>
      <c r="AF948" s="256"/>
      <c r="AG948" s="256"/>
      <c r="AH948" s="258"/>
      <c r="AI948" s="259"/>
      <c r="AJ948" s="258"/>
      <c r="AK948" s="260"/>
      <c r="AL948" s="261"/>
      <c r="AM948" s="261"/>
      <c r="AN948" s="261"/>
      <c r="AO948" s="264"/>
    </row>
    <row r="949" spans="21:41" ht="14.25">
      <c r="U949" s="256"/>
      <c r="V949" s="257"/>
      <c r="W949" s="256"/>
      <c r="X949" s="257"/>
      <c r="Y949" s="257"/>
      <c r="Z949" s="257"/>
      <c r="AA949" s="256"/>
      <c r="AB949" s="256"/>
      <c r="AC949" s="256"/>
      <c r="AD949" s="256"/>
      <c r="AE949" s="256"/>
      <c r="AF949" s="256"/>
      <c r="AG949" s="256"/>
      <c r="AH949" s="258"/>
      <c r="AI949" s="259"/>
      <c r="AJ949" s="258"/>
      <c r="AK949" s="260"/>
      <c r="AL949" s="261"/>
      <c r="AM949" s="261"/>
      <c r="AN949" s="261"/>
      <c r="AO949" s="264"/>
    </row>
    <row r="950" spans="21:41" ht="14.25">
      <c r="U950" s="256"/>
      <c r="V950" s="257"/>
      <c r="W950" s="256"/>
      <c r="X950" s="257"/>
      <c r="Y950" s="257"/>
      <c r="Z950" s="257"/>
      <c r="AA950" s="256"/>
      <c r="AB950" s="256"/>
      <c r="AC950" s="256"/>
      <c r="AD950" s="256"/>
      <c r="AE950" s="256"/>
      <c r="AF950" s="256"/>
      <c r="AG950" s="256"/>
      <c r="AH950" s="258"/>
      <c r="AI950" s="259"/>
      <c r="AJ950" s="258"/>
      <c r="AK950" s="260"/>
      <c r="AL950" s="261"/>
      <c r="AM950" s="261"/>
      <c r="AN950" s="261"/>
      <c r="AO950" s="264"/>
    </row>
    <row r="951" spans="21:41" ht="14.25">
      <c r="U951" s="256"/>
      <c r="V951" s="257"/>
      <c r="W951" s="256"/>
      <c r="X951" s="257"/>
      <c r="Y951" s="257"/>
      <c r="Z951" s="257"/>
      <c r="AA951" s="256"/>
      <c r="AB951" s="256"/>
      <c r="AC951" s="256"/>
      <c r="AD951" s="256"/>
      <c r="AE951" s="256"/>
      <c r="AF951" s="256"/>
      <c r="AG951" s="256"/>
      <c r="AH951" s="258"/>
      <c r="AI951" s="259"/>
      <c r="AJ951" s="258"/>
      <c r="AK951" s="260"/>
      <c r="AL951" s="261"/>
      <c r="AM951" s="261"/>
      <c r="AN951" s="261"/>
      <c r="AO951" s="264"/>
    </row>
    <row r="952" spans="21:41" ht="14.25">
      <c r="U952" s="256"/>
      <c r="V952" s="257"/>
      <c r="W952" s="256"/>
      <c r="X952" s="257"/>
      <c r="Y952" s="257"/>
      <c r="Z952" s="257"/>
      <c r="AA952" s="256"/>
      <c r="AB952" s="256"/>
      <c r="AC952" s="256"/>
      <c r="AD952" s="256"/>
      <c r="AE952" s="256"/>
      <c r="AF952" s="256"/>
      <c r="AG952" s="256"/>
      <c r="AH952" s="258"/>
      <c r="AI952" s="259"/>
      <c r="AJ952" s="258"/>
      <c r="AK952" s="260"/>
      <c r="AL952" s="261"/>
      <c r="AM952" s="261"/>
      <c r="AN952" s="261"/>
      <c r="AO952" s="264"/>
    </row>
    <row r="953" spans="21:41" ht="14.25">
      <c r="U953" s="256"/>
      <c r="V953" s="257"/>
      <c r="W953" s="256"/>
      <c r="X953" s="257"/>
      <c r="Y953" s="257"/>
      <c r="Z953" s="257"/>
      <c r="AA953" s="256"/>
      <c r="AB953" s="256"/>
      <c r="AC953" s="256"/>
      <c r="AD953" s="256"/>
      <c r="AE953" s="256"/>
      <c r="AF953" s="256"/>
      <c r="AG953" s="256"/>
      <c r="AH953" s="258"/>
      <c r="AI953" s="259"/>
      <c r="AJ953" s="258"/>
      <c r="AK953" s="260"/>
      <c r="AL953" s="261"/>
      <c r="AM953" s="261"/>
      <c r="AN953" s="261"/>
      <c r="AO953" s="264"/>
    </row>
    <row r="954" spans="21:41" ht="14.25">
      <c r="U954" s="256"/>
      <c r="V954" s="257"/>
      <c r="W954" s="256"/>
      <c r="X954" s="257"/>
      <c r="Y954" s="257"/>
      <c r="Z954" s="257"/>
      <c r="AA954" s="256"/>
      <c r="AB954" s="256"/>
      <c r="AC954" s="256"/>
      <c r="AD954" s="256"/>
      <c r="AE954" s="256"/>
      <c r="AF954" s="256"/>
      <c r="AG954" s="256"/>
      <c r="AH954" s="258"/>
      <c r="AI954" s="259"/>
      <c r="AJ954" s="258"/>
      <c r="AK954" s="260"/>
      <c r="AL954" s="261"/>
      <c r="AM954" s="261"/>
      <c r="AN954" s="261"/>
      <c r="AO954" s="264"/>
    </row>
    <row r="955" spans="21:41" ht="14.25">
      <c r="U955" s="256"/>
      <c r="V955" s="257"/>
      <c r="W955" s="256"/>
      <c r="X955" s="257"/>
      <c r="Y955" s="257"/>
      <c r="Z955" s="257"/>
      <c r="AA955" s="256"/>
      <c r="AB955" s="256"/>
      <c r="AC955" s="256"/>
      <c r="AD955" s="256"/>
      <c r="AE955" s="256"/>
      <c r="AF955" s="256"/>
      <c r="AG955" s="256"/>
      <c r="AH955" s="258"/>
      <c r="AI955" s="259"/>
      <c r="AJ955" s="258"/>
      <c r="AK955" s="260"/>
      <c r="AL955" s="261"/>
      <c r="AM955" s="261"/>
      <c r="AN955" s="261"/>
      <c r="AO955" s="264"/>
    </row>
    <row r="956" spans="21:41" ht="14.25">
      <c r="U956" s="256"/>
      <c r="V956" s="257"/>
      <c r="W956" s="256"/>
      <c r="X956" s="257"/>
      <c r="Y956" s="257"/>
      <c r="Z956" s="257"/>
      <c r="AA956" s="256"/>
      <c r="AB956" s="256"/>
      <c r="AC956" s="256"/>
      <c r="AD956" s="256"/>
      <c r="AE956" s="256"/>
      <c r="AF956" s="256"/>
      <c r="AG956" s="256"/>
      <c r="AH956" s="258"/>
      <c r="AI956" s="259"/>
      <c r="AJ956" s="258"/>
      <c r="AK956" s="260"/>
      <c r="AL956" s="261"/>
      <c r="AM956" s="261"/>
      <c r="AN956" s="261"/>
      <c r="AO956" s="264"/>
    </row>
    <row r="957" spans="21:41" ht="14.25">
      <c r="U957" s="256"/>
      <c r="V957" s="257"/>
      <c r="W957" s="256"/>
      <c r="X957" s="257"/>
      <c r="Y957" s="257"/>
      <c r="Z957" s="257"/>
      <c r="AA957" s="256"/>
      <c r="AB957" s="256"/>
      <c r="AC957" s="256"/>
      <c r="AD957" s="256"/>
      <c r="AE957" s="256"/>
      <c r="AF957" s="256"/>
      <c r="AG957" s="256"/>
      <c r="AH957" s="258"/>
      <c r="AI957" s="259"/>
      <c r="AJ957" s="258"/>
      <c r="AK957" s="260"/>
      <c r="AL957" s="261"/>
      <c r="AM957" s="261"/>
      <c r="AN957" s="261"/>
      <c r="AO957" s="264"/>
    </row>
    <row r="958" spans="21:41" ht="14.25">
      <c r="U958" s="256"/>
      <c r="V958" s="257"/>
      <c r="W958" s="256"/>
      <c r="X958" s="257"/>
      <c r="Y958" s="257"/>
      <c r="Z958" s="257"/>
      <c r="AA958" s="256"/>
      <c r="AB958" s="256"/>
      <c r="AC958" s="256"/>
      <c r="AD958" s="256"/>
      <c r="AE958" s="256"/>
      <c r="AF958" s="256"/>
      <c r="AG958" s="256"/>
      <c r="AH958" s="258"/>
      <c r="AI958" s="259"/>
      <c r="AJ958" s="258"/>
      <c r="AK958" s="260"/>
      <c r="AL958" s="261"/>
      <c r="AM958" s="261"/>
      <c r="AN958" s="261"/>
      <c r="AO958" s="264"/>
    </row>
    <row r="959" spans="21:41" ht="14.25">
      <c r="U959" s="256"/>
      <c r="V959" s="257"/>
      <c r="W959" s="256"/>
      <c r="X959" s="257"/>
      <c r="Y959" s="257"/>
      <c r="Z959" s="257"/>
      <c r="AA959" s="256"/>
      <c r="AB959" s="256"/>
      <c r="AC959" s="256"/>
      <c r="AD959" s="256"/>
      <c r="AE959" s="256"/>
      <c r="AF959" s="256"/>
      <c r="AG959" s="256"/>
      <c r="AH959" s="258"/>
      <c r="AI959" s="259"/>
      <c r="AJ959" s="258"/>
      <c r="AK959" s="260"/>
      <c r="AL959" s="261"/>
      <c r="AM959" s="261"/>
      <c r="AN959" s="261"/>
      <c r="AO959" s="264"/>
    </row>
    <row r="960" spans="21:41" ht="14.25">
      <c r="U960" s="256"/>
      <c r="V960" s="257"/>
      <c r="W960" s="256"/>
      <c r="X960" s="257"/>
      <c r="Y960" s="257"/>
      <c r="Z960" s="257"/>
      <c r="AA960" s="256"/>
      <c r="AB960" s="256"/>
      <c r="AC960" s="256"/>
      <c r="AD960" s="256"/>
      <c r="AE960" s="256"/>
      <c r="AF960" s="256"/>
      <c r="AG960" s="256"/>
      <c r="AH960" s="258"/>
      <c r="AI960" s="259"/>
      <c r="AJ960" s="258"/>
      <c r="AK960" s="260"/>
      <c r="AL960" s="261"/>
      <c r="AM960" s="261"/>
      <c r="AN960" s="261"/>
      <c r="AO960" s="264"/>
    </row>
    <row r="961" spans="21:41" ht="14.25">
      <c r="U961" s="256"/>
      <c r="V961" s="257"/>
      <c r="W961" s="256"/>
      <c r="X961" s="257"/>
      <c r="Y961" s="257"/>
      <c r="Z961" s="257"/>
      <c r="AA961" s="256"/>
      <c r="AB961" s="256"/>
      <c r="AC961" s="256"/>
      <c r="AD961" s="256"/>
      <c r="AE961" s="256"/>
      <c r="AF961" s="256"/>
      <c r="AG961" s="256"/>
      <c r="AH961" s="258"/>
      <c r="AI961" s="259"/>
      <c r="AJ961" s="258"/>
      <c r="AK961" s="260"/>
      <c r="AL961" s="261"/>
      <c r="AM961" s="261"/>
      <c r="AN961" s="261"/>
      <c r="AO961" s="264"/>
    </row>
    <row r="962" spans="21:41" ht="14.25">
      <c r="U962" s="256"/>
      <c r="V962" s="257"/>
      <c r="W962" s="256"/>
      <c r="X962" s="257"/>
      <c r="Y962" s="257"/>
      <c r="Z962" s="257"/>
      <c r="AA962" s="256"/>
      <c r="AB962" s="256"/>
      <c r="AC962" s="256"/>
      <c r="AD962" s="256"/>
      <c r="AE962" s="256"/>
      <c r="AF962" s="256"/>
      <c r="AG962" s="256"/>
      <c r="AH962" s="258"/>
      <c r="AI962" s="259"/>
      <c r="AJ962" s="258"/>
      <c r="AK962" s="260"/>
      <c r="AL962" s="261"/>
      <c r="AM962" s="261"/>
      <c r="AN962" s="261"/>
      <c r="AO962" s="264"/>
    </row>
    <row r="963" spans="21:41" ht="14.25">
      <c r="U963" s="256"/>
      <c r="V963" s="257"/>
      <c r="W963" s="256"/>
      <c r="X963" s="257"/>
      <c r="Y963" s="257"/>
      <c r="Z963" s="257"/>
      <c r="AA963" s="256"/>
      <c r="AB963" s="256"/>
      <c r="AC963" s="256"/>
      <c r="AD963" s="256"/>
      <c r="AE963" s="256"/>
      <c r="AF963" s="256"/>
      <c r="AG963" s="256"/>
      <c r="AH963" s="258"/>
      <c r="AI963" s="259"/>
      <c r="AJ963" s="258"/>
      <c r="AK963" s="260"/>
      <c r="AL963" s="261"/>
      <c r="AM963" s="261"/>
      <c r="AN963" s="261"/>
      <c r="AO963" s="264"/>
    </row>
    <row r="964" spans="21:41" ht="14.25">
      <c r="U964" s="256"/>
      <c r="V964" s="257"/>
      <c r="W964" s="256"/>
      <c r="X964" s="257"/>
      <c r="Y964" s="257"/>
      <c r="Z964" s="257"/>
      <c r="AA964" s="256"/>
      <c r="AB964" s="256"/>
      <c r="AC964" s="256"/>
      <c r="AD964" s="256"/>
      <c r="AE964" s="256"/>
      <c r="AF964" s="256"/>
      <c r="AG964" s="256"/>
      <c r="AH964" s="258"/>
      <c r="AI964" s="259"/>
      <c r="AJ964" s="258"/>
      <c r="AK964" s="260"/>
      <c r="AL964" s="261"/>
      <c r="AM964" s="261"/>
      <c r="AN964" s="261"/>
      <c r="AO964" s="264"/>
    </row>
    <row r="965" spans="21:41" ht="14.25">
      <c r="U965" s="256"/>
      <c r="V965" s="257"/>
      <c r="W965" s="256"/>
      <c r="X965" s="257"/>
      <c r="Y965" s="257"/>
      <c r="Z965" s="257"/>
      <c r="AA965" s="256"/>
      <c r="AB965" s="256"/>
      <c r="AC965" s="256"/>
      <c r="AD965" s="256"/>
      <c r="AE965" s="256"/>
      <c r="AF965" s="256"/>
      <c r="AG965" s="256"/>
      <c r="AH965" s="258"/>
      <c r="AI965" s="259"/>
      <c r="AJ965" s="258"/>
      <c r="AK965" s="260"/>
      <c r="AL965" s="261"/>
      <c r="AM965" s="261"/>
      <c r="AN965" s="261"/>
      <c r="AO965" s="264"/>
    </row>
    <row r="966" spans="21:41" ht="14.25">
      <c r="U966" s="256"/>
      <c r="V966" s="257"/>
      <c r="W966" s="256"/>
      <c r="X966" s="257"/>
      <c r="Y966" s="257"/>
      <c r="Z966" s="257"/>
      <c r="AA966" s="256"/>
      <c r="AB966" s="256"/>
      <c r="AC966" s="256"/>
      <c r="AD966" s="256"/>
      <c r="AE966" s="256"/>
      <c r="AF966" s="256"/>
      <c r="AG966" s="256"/>
      <c r="AH966" s="258"/>
      <c r="AI966" s="259"/>
      <c r="AJ966" s="258"/>
      <c r="AK966" s="260"/>
      <c r="AL966" s="261"/>
      <c r="AM966" s="261"/>
      <c r="AN966" s="261"/>
      <c r="AO966" s="264"/>
    </row>
    <row r="967" spans="21:41" ht="14.25">
      <c r="U967" s="256"/>
      <c r="V967" s="257"/>
      <c r="W967" s="256"/>
      <c r="X967" s="257"/>
      <c r="Y967" s="257"/>
      <c r="Z967" s="257"/>
      <c r="AA967" s="256"/>
      <c r="AB967" s="256"/>
      <c r="AC967" s="256"/>
      <c r="AD967" s="256"/>
      <c r="AE967" s="256"/>
      <c r="AF967" s="256"/>
      <c r="AG967" s="256"/>
      <c r="AH967" s="258"/>
      <c r="AI967" s="259"/>
      <c r="AJ967" s="258"/>
      <c r="AK967" s="260"/>
      <c r="AL967" s="261"/>
      <c r="AM967" s="261"/>
      <c r="AN967" s="261"/>
      <c r="AO967" s="264"/>
    </row>
    <row r="968" spans="21:41" ht="14.25">
      <c r="U968" s="256"/>
      <c r="V968" s="257"/>
      <c r="W968" s="256"/>
      <c r="X968" s="257"/>
      <c r="Y968" s="257"/>
      <c r="Z968" s="257"/>
      <c r="AA968" s="256"/>
      <c r="AB968" s="256"/>
      <c r="AC968" s="256"/>
      <c r="AD968" s="256"/>
      <c r="AE968" s="256"/>
      <c r="AF968" s="256"/>
      <c r="AG968" s="256"/>
      <c r="AH968" s="258"/>
      <c r="AI968" s="259"/>
      <c r="AJ968" s="258"/>
      <c r="AK968" s="260"/>
      <c r="AL968" s="261"/>
      <c r="AM968" s="261"/>
      <c r="AN968" s="261"/>
      <c r="AO968" s="264"/>
    </row>
    <row r="969" spans="21:41" ht="14.25">
      <c r="U969" s="256"/>
      <c r="V969" s="257"/>
      <c r="W969" s="256"/>
      <c r="X969" s="257"/>
      <c r="Y969" s="257"/>
      <c r="Z969" s="257"/>
      <c r="AA969" s="256"/>
      <c r="AB969" s="256"/>
      <c r="AC969" s="256"/>
      <c r="AD969" s="256"/>
      <c r="AE969" s="256"/>
      <c r="AF969" s="256"/>
      <c r="AG969" s="256"/>
      <c r="AH969" s="258"/>
      <c r="AI969" s="259"/>
      <c r="AJ969" s="258"/>
      <c r="AK969" s="260"/>
      <c r="AL969" s="261"/>
      <c r="AM969" s="261"/>
      <c r="AN969" s="261"/>
      <c r="AO969" s="264"/>
    </row>
    <row r="970" spans="21:41" ht="14.25">
      <c r="U970" s="256"/>
      <c r="V970" s="257"/>
      <c r="W970" s="256"/>
      <c r="X970" s="257"/>
      <c r="Y970" s="257"/>
      <c r="Z970" s="257"/>
      <c r="AA970" s="256"/>
      <c r="AB970" s="256"/>
      <c r="AC970" s="256"/>
      <c r="AD970" s="256"/>
      <c r="AE970" s="256"/>
      <c r="AF970" s="256"/>
      <c r="AG970" s="256"/>
      <c r="AH970" s="258"/>
      <c r="AI970" s="259"/>
      <c r="AJ970" s="258"/>
      <c r="AK970" s="260"/>
      <c r="AL970" s="261"/>
      <c r="AM970" s="261"/>
      <c r="AN970" s="261"/>
      <c r="AO970" s="264"/>
    </row>
    <row r="971" spans="21:41" ht="14.25">
      <c r="U971" s="256"/>
      <c r="V971" s="257"/>
      <c r="W971" s="256"/>
      <c r="X971" s="257"/>
      <c r="Y971" s="257"/>
      <c r="Z971" s="257"/>
      <c r="AA971" s="256"/>
      <c r="AB971" s="256"/>
      <c r="AC971" s="256"/>
      <c r="AD971" s="256"/>
      <c r="AE971" s="256"/>
      <c r="AF971" s="256"/>
      <c r="AG971" s="256"/>
      <c r="AH971" s="258"/>
      <c r="AI971" s="259"/>
      <c r="AJ971" s="258"/>
      <c r="AK971" s="260"/>
      <c r="AL971" s="261"/>
      <c r="AM971" s="261"/>
      <c r="AN971" s="261"/>
      <c r="AO971" s="264"/>
    </row>
    <row r="972" spans="21:41" ht="14.25">
      <c r="U972" s="256"/>
      <c r="V972" s="257"/>
      <c r="W972" s="256"/>
      <c r="X972" s="257"/>
      <c r="Y972" s="257"/>
      <c r="Z972" s="257"/>
      <c r="AA972" s="256"/>
      <c r="AB972" s="256"/>
      <c r="AC972" s="256"/>
      <c r="AD972" s="256"/>
      <c r="AE972" s="256"/>
      <c r="AF972" s="256"/>
      <c r="AG972" s="256"/>
      <c r="AH972" s="258"/>
      <c r="AI972" s="259"/>
      <c r="AJ972" s="258"/>
      <c r="AK972" s="260"/>
      <c r="AL972" s="261"/>
      <c r="AM972" s="261"/>
      <c r="AN972" s="261"/>
      <c r="AO972" s="264"/>
    </row>
    <row r="973" spans="21:41" ht="14.25">
      <c r="U973" s="256"/>
      <c r="V973" s="257"/>
      <c r="W973" s="256"/>
      <c r="X973" s="257"/>
      <c r="Y973" s="257"/>
      <c r="Z973" s="257"/>
      <c r="AA973" s="256"/>
      <c r="AB973" s="256"/>
      <c r="AC973" s="256"/>
      <c r="AD973" s="256"/>
      <c r="AE973" s="256"/>
      <c r="AF973" s="256"/>
      <c r="AG973" s="256"/>
      <c r="AH973" s="258"/>
      <c r="AI973" s="259"/>
      <c r="AJ973" s="258"/>
      <c r="AK973" s="260"/>
      <c r="AL973" s="261"/>
      <c r="AM973" s="261"/>
      <c r="AN973" s="261"/>
      <c r="AO973" s="264"/>
    </row>
    <row r="974" spans="21:41" ht="14.25">
      <c r="U974" s="256"/>
      <c r="V974" s="257"/>
      <c r="W974" s="256"/>
      <c r="X974" s="257"/>
      <c r="Y974" s="257"/>
      <c r="Z974" s="257"/>
      <c r="AA974" s="256"/>
      <c r="AB974" s="256"/>
      <c r="AC974" s="256"/>
      <c r="AD974" s="256"/>
      <c r="AE974" s="256"/>
      <c r="AF974" s="256"/>
      <c r="AG974" s="256"/>
      <c r="AH974" s="258"/>
      <c r="AI974" s="259"/>
      <c r="AJ974" s="258"/>
      <c r="AK974" s="260"/>
      <c r="AL974" s="261"/>
      <c r="AM974" s="261"/>
      <c r="AN974" s="261"/>
      <c r="AO974" s="264"/>
    </row>
    <row r="975" spans="21:41" ht="14.25">
      <c r="U975" s="256"/>
      <c r="V975" s="257"/>
      <c r="W975" s="256"/>
      <c r="X975" s="257"/>
      <c r="Y975" s="257"/>
      <c r="Z975" s="257"/>
      <c r="AA975" s="256"/>
      <c r="AB975" s="256"/>
      <c r="AC975" s="256"/>
      <c r="AD975" s="256"/>
      <c r="AE975" s="256"/>
      <c r="AF975" s="256"/>
      <c r="AG975" s="256"/>
      <c r="AH975" s="258"/>
      <c r="AI975" s="259"/>
      <c r="AJ975" s="258"/>
      <c r="AK975" s="260"/>
      <c r="AL975" s="261"/>
      <c r="AM975" s="261"/>
      <c r="AN975" s="261"/>
      <c r="AO975" s="264"/>
    </row>
    <row r="976" spans="21:41" ht="14.25">
      <c r="U976" s="256"/>
      <c r="V976" s="257"/>
      <c r="W976" s="256"/>
      <c r="X976" s="257"/>
      <c r="Y976" s="257"/>
      <c r="Z976" s="257"/>
      <c r="AA976" s="256"/>
      <c r="AB976" s="256"/>
      <c r="AC976" s="256"/>
      <c r="AD976" s="256"/>
      <c r="AE976" s="256"/>
      <c r="AF976" s="256"/>
      <c r="AG976" s="256"/>
      <c r="AH976" s="258"/>
      <c r="AI976" s="259"/>
      <c r="AJ976" s="258"/>
      <c r="AK976" s="260"/>
      <c r="AL976" s="261"/>
      <c r="AM976" s="261"/>
      <c r="AN976" s="261"/>
      <c r="AO976" s="264"/>
    </row>
    <row r="977" spans="21:41" ht="14.25">
      <c r="U977" s="256"/>
      <c r="V977" s="257"/>
      <c r="W977" s="256"/>
      <c r="X977" s="257"/>
      <c r="Y977" s="257"/>
      <c r="Z977" s="257"/>
      <c r="AA977" s="256"/>
      <c r="AB977" s="256"/>
      <c r="AC977" s="256"/>
      <c r="AD977" s="256"/>
      <c r="AE977" s="256"/>
      <c r="AF977" s="256"/>
      <c r="AG977" s="256"/>
      <c r="AH977" s="258"/>
      <c r="AI977" s="259"/>
      <c r="AJ977" s="258"/>
      <c r="AK977" s="260"/>
      <c r="AL977" s="261"/>
      <c r="AM977" s="261"/>
      <c r="AN977" s="261"/>
      <c r="AO977" s="264"/>
    </row>
    <row r="978" spans="21:41" ht="14.25">
      <c r="U978" s="256"/>
      <c r="V978" s="257"/>
      <c r="W978" s="256"/>
      <c r="X978" s="257"/>
      <c r="Y978" s="257"/>
      <c r="Z978" s="257"/>
      <c r="AA978" s="256"/>
      <c r="AB978" s="256"/>
      <c r="AC978" s="256"/>
      <c r="AD978" s="256"/>
      <c r="AE978" s="256"/>
      <c r="AF978" s="256"/>
      <c r="AG978" s="256"/>
      <c r="AH978" s="258"/>
      <c r="AI978" s="259"/>
      <c r="AJ978" s="258"/>
      <c r="AK978" s="260"/>
      <c r="AL978" s="261"/>
      <c r="AM978" s="261"/>
      <c r="AN978" s="261"/>
      <c r="AO978" s="264"/>
    </row>
    <row r="979" spans="21:41" ht="14.25">
      <c r="U979" s="256"/>
      <c r="V979" s="257"/>
      <c r="W979" s="256"/>
      <c r="X979" s="257"/>
      <c r="Y979" s="257"/>
      <c r="Z979" s="257"/>
      <c r="AA979" s="256"/>
      <c r="AB979" s="256"/>
      <c r="AC979" s="256"/>
      <c r="AD979" s="256"/>
      <c r="AE979" s="256"/>
      <c r="AF979" s="256"/>
      <c r="AG979" s="256"/>
      <c r="AH979" s="258"/>
      <c r="AI979" s="259"/>
      <c r="AJ979" s="258"/>
      <c r="AK979" s="260"/>
      <c r="AL979" s="261"/>
      <c r="AM979" s="261"/>
      <c r="AN979" s="261"/>
      <c r="AO979" s="264"/>
    </row>
    <row r="980" spans="21:41" ht="14.25">
      <c r="U980" s="256"/>
      <c r="V980" s="257"/>
      <c r="W980" s="256"/>
      <c r="X980" s="257"/>
      <c r="Y980" s="257"/>
      <c r="Z980" s="257"/>
      <c r="AA980" s="256"/>
      <c r="AB980" s="256"/>
      <c r="AC980" s="256"/>
      <c r="AD980" s="256"/>
      <c r="AE980" s="256"/>
      <c r="AF980" s="256"/>
      <c r="AG980" s="256"/>
      <c r="AH980" s="258"/>
      <c r="AI980" s="259"/>
      <c r="AJ980" s="258"/>
      <c r="AK980" s="260"/>
      <c r="AL980" s="261"/>
      <c r="AM980" s="261"/>
      <c r="AN980" s="261"/>
      <c r="AO980" s="264"/>
    </row>
    <row r="981" spans="21:41" ht="14.25">
      <c r="U981" s="256"/>
      <c r="V981" s="257"/>
      <c r="W981" s="256"/>
      <c r="X981" s="257"/>
      <c r="Y981" s="257"/>
      <c r="Z981" s="257"/>
      <c r="AA981" s="256"/>
      <c r="AB981" s="256"/>
      <c r="AC981" s="256"/>
      <c r="AD981" s="256"/>
      <c r="AE981" s="256"/>
      <c r="AF981" s="256"/>
      <c r="AG981" s="256"/>
      <c r="AH981" s="258"/>
      <c r="AI981" s="259"/>
      <c r="AJ981" s="258"/>
      <c r="AK981" s="260"/>
      <c r="AL981" s="261"/>
      <c r="AM981" s="261"/>
      <c r="AN981" s="261"/>
      <c r="AO981" s="264"/>
    </row>
    <row r="982" spans="21:41" ht="14.25">
      <c r="U982" s="256"/>
      <c r="V982" s="257"/>
      <c r="W982" s="256"/>
      <c r="X982" s="257"/>
      <c r="Y982" s="257"/>
      <c r="Z982" s="257"/>
      <c r="AA982" s="256"/>
      <c r="AB982" s="256"/>
      <c r="AC982" s="256"/>
      <c r="AD982" s="256"/>
      <c r="AE982" s="256"/>
      <c r="AF982" s="256"/>
      <c r="AG982" s="256"/>
      <c r="AH982" s="258"/>
      <c r="AI982" s="259"/>
      <c r="AJ982" s="258"/>
      <c r="AK982" s="260"/>
      <c r="AL982" s="261"/>
      <c r="AM982" s="261"/>
      <c r="AN982" s="261"/>
      <c r="AO982" s="264"/>
    </row>
    <row r="983" spans="21:41" ht="14.25">
      <c r="U983" s="256"/>
      <c r="V983" s="257"/>
      <c r="W983" s="256"/>
      <c r="X983" s="257"/>
      <c r="Y983" s="257"/>
      <c r="Z983" s="257"/>
      <c r="AA983" s="256"/>
      <c r="AB983" s="256"/>
      <c r="AC983" s="256"/>
      <c r="AD983" s="256"/>
      <c r="AE983" s="256"/>
      <c r="AF983" s="256"/>
      <c r="AG983" s="256"/>
      <c r="AH983" s="258"/>
      <c r="AI983" s="259"/>
      <c r="AJ983" s="258"/>
      <c r="AK983" s="260"/>
      <c r="AL983" s="261"/>
      <c r="AM983" s="261"/>
      <c r="AN983" s="261"/>
      <c r="AO983" s="264"/>
    </row>
    <row r="984" spans="21:41" ht="14.25">
      <c r="U984" s="256"/>
      <c r="V984" s="257"/>
      <c r="W984" s="256"/>
      <c r="X984" s="257"/>
      <c r="Y984" s="257"/>
      <c r="Z984" s="257"/>
      <c r="AA984" s="256"/>
      <c r="AB984" s="256"/>
      <c r="AC984" s="256"/>
      <c r="AD984" s="256"/>
      <c r="AE984" s="256"/>
      <c r="AF984" s="256"/>
      <c r="AG984" s="256"/>
      <c r="AH984" s="258"/>
      <c r="AI984" s="259"/>
      <c r="AJ984" s="258"/>
      <c r="AK984" s="260"/>
      <c r="AL984" s="261"/>
      <c r="AM984" s="261"/>
      <c r="AN984" s="261"/>
      <c r="AO984" s="264"/>
    </row>
    <row r="985" spans="21:41" ht="14.25">
      <c r="U985" s="256"/>
      <c r="V985" s="257"/>
      <c r="W985" s="256"/>
      <c r="X985" s="257"/>
      <c r="Y985" s="257"/>
      <c r="Z985" s="257"/>
      <c r="AA985" s="256"/>
      <c r="AB985" s="256"/>
      <c r="AC985" s="256"/>
      <c r="AD985" s="256"/>
      <c r="AE985" s="256"/>
      <c r="AF985" s="256"/>
      <c r="AG985" s="256"/>
      <c r="AH985" s="258"/>
      <c r="AI985" s="259"/>
      <c r="AJ985" s="258"/>
      <c r="AK985" s="260"/>
      <c r="AL985" s="261"/>
      <c r="AM985" s="261"/>
      <c r="AN985" s="261"/>
      <c r="AO985" s="264"/>
    </row>
    <row r="986" spans="21:41" ht="14.25">
      <c r="U986" s="256"/>
      <c r="V986" s="257"/>
      <c r="W986" s="256"/>
      <c r="X986" s="257"/>
      <c r="Y986" s="257"/>
      <c r="Z986" s="257"/>
      <c r="AA986" s="256"/>
      <c r="AB986" s="256"/>
      <c r="AC986" s="256"/>
      <c r="AD986" s="256"/>
      <c r="AE986" s="256"/>
      <c r="AF986" s="256"/>
      <c r="AG986" s="256"/>
      <c r="AH986" s="258"/>
      <c r="AI986" s="259"/>
      <c r="AJ986" s="258"/>
      <c r="AK986" s="260"/>
      <c r="AL986" s="261"/>
      <c r="AM986" s="261"/>
      <c r="AN986" s="261"/>
      <c r="AO986" s="264"/>
    </row>
    <row r="987" spans="21:41" ht="14.25">
      <c r="U987" s="256"/>
      <c r="V987" s="257"/>
      <c r="W987" s="256"/>
      <c r="X987" s="257"/>
      <c r="Y987" s="257"/>
      <c r="Z987" s="257"/>
      <c r="AA987" s="256"/>
      <c r="AB987" s="256"/>
      <c r="AC987" s="256"/>
      <c r="AD987" s="256"/>
      <c r="AE987" s="256"/>
      <c r="AF987" s="256"/>
      <c r="AG987" s="256"/>
      <c r="AH987" s="258"/>
      <c r="AI987" s="259"/>
      <c r="AJ987" s="258"/>
      <c r="AK987" s="260"/>
      <c r="AL987" s="261"/>
      <c r="AM987" s="261"/>
      <c r="AN987" s="261"/>
      <c r="AO987" s="264"/>
    </row>
    <row r="988" spans="21:41" ht="14.25">
      <c r="U988" s="256"/>
      <c r="V988" s="257"/>
      <c r="W988" s="256"/>
      <c r="X988" s="257"/>
      <c r="Y988" s="257"/>
      <c r="Z988" s="257"/>
      <c r="AA988" s="256"/>
      <c r="AB988" s="256"/>
      <c r="AC988" s="256"/>
      <c r="AD988" s="256"/>
      <c r="AE988" s="256"/>
      <c r="AF988" s="256"/>
      <c r="AG988" s="256"/>
      <c r="AH988" s="258"/>
      <c r="AI988" s="259"/>
      <c r="AJ988" s="258"/>
      <c r="AK988" s="260"/>
      <c r="AL988" s="261"/>
      <c r="AM988" s="261"/>
      <c r="AN988" s="261"/>
      <c r="AO988" s="264"/>
    </row>
    <row r="989" spans="21:41" ht="14.25">
      <c r="U989" s="256"/>
      <c r="V989" s="257"/>
      <c r="W989" s="256"/>
      <c r="X989" s="257"/>
      <c r="Y989" s="257"/>
      <c r="Z989" s="257"/>
      <c r="AA989" s="256"/>
      <c r="AB989" s="256"/>
      <c r="AC989" s="256"/>
      <c r="AD989" s="256"/>
      <c r="AE989" s="256"/>
      <c r="AF989" s="256"/>
      <c r="AG989" s="256"/>
      <c r="AH989" s="258"/>
      <c r="AI989" s="259"/>
      <c r="AJ989" s="258"/>
      <c r="AK989" s="260"/>
      <c r="AL989" s="261"/>
      <c r="AM989" s="261"/>
      <c r="AN989" s="261"/>
      <c r="AO989" s="264"/>
    </row>
    <row r="990" spans="21:41" ht="14.25">
      <c r="U990" s="256"/>
      <c r="V990" s="257"/>
      <c r="W990" s="256"/>
      <c r="X990" s="257"/>
      <c r="Y990" s="257"/>
      <c r="Z990" s="257"/>
      <c r="AA990" s="256"/>
      <c r="AB990" s="256"/>
      <c r="AC990" s="256"/>
      <c r="AD990" s="256"/>
      <c r="AE990" s="256"/>
      <c r="AF990" s="256"/>
      <c r="AG990" s="256"/>
      <c r="AH990" s="258"/>
      <c r="AI990" s="259"/>
      <c r="AJ990" s="258"/>
      <c r="AK990" s="260"/>
      <c r="AL990" s="261"/>
      <c r="AM990" s="261"/>
      <c r="AN990" s="261"/>
      <c r="AO990" s="264"/>
    </row>
    <row r="991" spans="21:41" ht="14.25">
      <c r="U991" s="256"/>
      <c r="V991" s="257"/>
      <c r="W991" s="256"/>
      <c r="X991" s="257"/>
      <c r="Y991" s="257"/>
      <c r="Z991" s="257"/>
      <c r="AA991" s="256"/>
      <c r="AB991" s="256"/>
      <c r="AC991" s="256"/>
      <c r="AD991" s="256"/>
      <c r="AE991" s="256"/>
      <c r="AF991" s="256"/>
      <c r="AG991" s="256"/>
      <c r="AH991" s="258"/>
      <c r="AI991" s="259"/>
      <c r="AJ991" s="258"/>
      <c r="AK991" s="260"/>
      <c r="AL991" s="261"/>
      <c r="AM991" s="261"/>
      <c r="AN991" s="261"/>
      <c r="AO991" s="264"/>
    </row>
    <row r="992" spans="21:41" ht="14.25">
      <c r="U992" s="256"/>
      <c r="V992" s="257"/>
      <c r="W992" s="256"/>
      <c r="X992" s="257"/>
      <c r="Y992" s="257"/>
      <c r="Z992" s="257"/>
      <c r="AA992" s="256"/>
      <c r="AB992" s="256"/>
      <c r="AC992" s="256"/>
      <c r="AD992" s="256"/>
      <c r="AE992" s="256"/>
      <c r="AF992" s="256"/>
      <c r="AG992" s="256"/>
      <c r="AH992" s="258"/>
      <c r="AI992" s="259"/>
      <c r="AJ992" s="258"/>
      <c r="AK992" s="260"/>
      <c r="AL992" s="261"/>
      <c r="AM992" s="261"/>
      <c r="AN992" s="261"/>
      <c r="AO992" s="264"/>
    </row>
    <row r="993" spans="21:41" ht="14.25">
      <c r="U993" s="256"/>
      <c r="V993" s="257"/>
      <c r="W993" s="256"/>
      <c r="X993" s="257"/>
      <c r="Y993" s="257"/>
      <c r="Z993" s="257"/>
      <c r="AA993" s="256"/>
      <c r="AB993" s="256"/>
      <c r="AC993" s="256"/>
      <c r="AD993" s="256"/>
      <c r="AE993" s="256"/>
      <c r="AF993" s="256"/>
      <c r="AG993" s="256"/>
      <c r="AH993" s="258"/>
      <c r="AI993" s="259"/>
      <c r="AJ993" s="258"/>
      <c r="AK993" s="260"/>
      <c r="AL993" s="261"/>
      <c r="AM993" s="261"/>
      <c r="AN993" s="261"/>
      <c r="AO993" s="264"/>
    </row>
    <row r="994" spans="21:41" ht="14.25">
      <c r="U994" s="256"/>
      <c r="V994" s="257"/>
      <c r="W994" s="256"/>
      <c r="X994" s="257"/>
      <c r="Y994" s="257"/>
      <c r="Z994" s="257"/>
      <c r="AA994" s="256"/>
      <c r="AB994" s="256"/>
      <c r="AC994" s="256"/>
      <c r="AD994" s="256"/>
      <c r="AE994" s="256"/>
      <c r="AF994" s="256"/>
      <c r="AG994" s="256"/>
      <c r="AH994" s="258"/>
      <c r="AI994" s="259"/>
      <c r="AJ994" s="258"/>
      <c r="AK994" s="260"/>
      <c r="AL994" s="261"/>
      <c r="AM994" s="261"/>
      <c r="AN994" s="261"/>
      <c r="AO994" s="264"/>
    </row>
    <row r="995" spans="21:41" ht="14.25">
      <c r="U995" s="256"/>
      <c r="V995" s="257"/>
      <c r="W995" s="256"/>
      <c r="X995" s="257"/>
      <c r="Y995" s="257"/>
      <c r="Z995" s="257"/>
      <c r="AA995" s="256"/>
      <c r="AB995" s="256"/>
      <c r="AC995" s="256"/>
      <c r="AD995" s="256"/>
      <c r="AE995" s="256"/>
      <c r="AF995" s="256"/>
      <c r="AG995" s="256"/>
      <c r="AH995" s="258"/>
      <c r="AI995" s="259"/>
      <c r="AJ995" s="258"/>
      <c r="AK995" s="260"/>
      <c r="AL995" s="261"/>
      <c r="AM995" s="261"/>
      <c r="AN995" s="261"/>
      <c r="AO995" s="264"/>
    </row>
    <row r="996" spans="21:41" ht="14.25">
      <c r="U996" s="256"/>
      <c r="V996" s="257"/>
      <c r="W996" s="256"/>
      <c r="X996" s="257"/>
      <c r="Y996" s="257"/>
      <c r="Z996" s="257"/>
      <c r="AA996" s="256"/>
      <c r="AB996" s="256"/>
      <c r="AC996" s="256"/>
      <c r="AD996" s="256"/>
      <c r="AE996" s="256"/>
      <c r="AF996" s="256"/>
      <c r="AG996" s="256"/>
      <c r="AH996" s="258"/>
      <c r="AI996" s="259"/>
      <c r="AJ996" s="258"/>
      <c r="AK996" s="260"/>
      <c r="AL996" s="261"/>
      <c r="AM996" s="261"/>
      <c r="AN996" s="261"/>
      <c r="AO996" s="264"/>
    </row>
    <row r="997" spans="21:41" ht="14.25">
      <c r="U997" s="256"/>
      <c r="V997" s="257"/>
      <c r="W997" s="256"/>
      <c r="X997" s="257"/>
      <c r="Y997" s="257"/>
      <c r="Z997" s="257"/>
      <c r="AA997" s="256"/>
      <c r="AB997" s="256"/>
      <c r="AC997" s="256"/>
      <c r="AD997" s="256"/>
      <c r="AE997" s="256"/>
      <c r="AF997" s="256"/>
      <c r="AG997" s="256"/>
      <c r="AH997" s="258"/>
      <c r="AI997" s="259"/>
      <c r="AJ997" s="258"/>
      <c r="AK997" s="260"/>
      <c r="AL997" s="261"/>
      <c r="AM997" s="261"/>
      <c r="AN997" s="261"/>
      <c r="AO997" s="264"/>
    </row>
    <row r="998" spans="21:41" ht="14.25">
      <c r="U998" s="256"/>
      <c r="V998" s="257"/>
      <c r="W998" s="256"/>
      <c r="X998" s="257"/>
      <c r="Y998" s="257"/>
      <c r="Z998" s="257"/>
      <c r="AA998" s="256"/>
      <c r="AB998" s="256"/>
      <c r="AC998" s="256"/>
      <c r="AD998" s="256"/>
      <c r="AE998" s="256"/>
      <c r="AF998" s="256"/>
      <c r="AG998" s="256"/>
      <c r="AH998" s="258"/>
      <c r="AI998" s="259"/>
      <c r="AJ998" s="258"/>
      <c r="AK998" s="260"/>
      <c r="AL998" s="261"/>
      <c r="AM998" s="261"/>
      <c r="AN998" s="261"/>
      <c r="AO998" s="264"/>
    </row>
    <row r="999" spans="21:41" ht="14.25">
      <c r="U999" s="256"/>
      <c r="V999" s="257"/>
      <c r="W999" s="256"/>
      <c r="X999" s="257"/>
      <c r="Y999" s="257"/>
      <c r="Z999" s="257"/>
      <c r="AA999" s="256"/>
      <c r="AB999" s="256"/>
      <c r="AC999" s="256"/>
      <c r="AD999" s="256"/>
      <c r="AE999" s="256"/>
      <c r="AF999" s="256"/>
      <c r="AG999" s="256"/>
      <c r="AH999" s="258"/>
      <c r="AI999" s="259"/>
      <c r="AJ999" s="258"/>
      <c r="AK999" s="260"/>
      <c r="AL999" s="261"/>
      <c r="AM999" s="261"/>
      <c r="AN999" s="261"/>
      <c r="AO999" s="264"/>
    </row>
    <row r="1000" spans="21:41" ht="14.25">
      <c r="U1000" s="256"/>
      <c r="V1000" s="257"/>
      <c r="W1000" s="256"/>
      <c r="X1000" s="257"/>
      <c r="Y1000" s="257"/>
      <c r="Z1000" s="257"/>
      <c r="AA1000" s="256"/>
      <c r="AB1000" s="256"/>
      <c r="AC1000" s="256"/>
      <c r="AD1000" s="256"/>
      <c r="AE1000" s="256"/>
      <c r="AF1000" s="256"/>
      <c r="AG1000" s="256"/>
      <c r="AH1000" s="258"/>
      <c r="AI1000" s="259"/>
      <c r="AJ1000" s="258"/>
      <c r="AK1000" s="260"/>
      <c r="AL1000" s="261"/>
      <c r="AM1000" s="261"/>
      <c r="AN1000" s="261"/>
      <c r="AO1000" s="264"/>
    </row>
    <row r="1001" spans="21:41" ht="14.25">
      <c r="U1001" s="256"/>
      <c r="V1001" s="257"/>
      <c r="W1001" s="256"/>
      <c r="X1001" s="257"/>
      <c r="Y1001" s="257"/>
      <c r="Z1001" s="257"/>
      <c r="AA1001" s="256"/>
      <c r="AB1001" s="256"/>
      <c r="AC1001" s="256"/>
      <c r="AD1001" s="256"/>
      <c r="AE1001" s="256"/>
      <c r="AF1001" s="256"/>
      <c r="AG1001" s="256"/>
      <c r="AH1001" s="258"/>
      <c r="AI1001" s="259"/>
      <c r="AJ1001" s="258"/>
      <c r="AK1001" s="260"/>
      <c r="AL1001" s="261"/>
      <c r="AM1001" s="261"/>
      <c r="AN1001" s="261"/>
      <c r="AO1001" s="264"/>
    </row>
    <row r="1002" spans="21:41" ht="14.25">
      <c r="U1002" s="256"/>
      <c r="V1002" s="257"/>
      <c r="W1002" s="256"/>
      <c r="X1002" s="257"/>
      <c r="Y1002" s="257"/>
      <c r="Z1002" s="257"/>
      <c r="AA1002" s="256"/>
      <c r="AB1002" s="256"/>
      <c r="AC1002" s="256"/>
      <c r="AD1002" s="256"/>
      <c r="AE1002" s="256"/>
      <c r="AF1002" s="256"/>
      <c r="AG1002" s="256"/>
      <c r="AH1002" s="258"/>
      <c r="AI1002" s="259"/>
      <c r="AJ1002" s="258"/>
      <c r="AK1002" s="260"/>
      <c r="AL1002" s="261"/>
      <c r="AM1002" s="261"/>
      <c r="AN1002" s="261"/>
      <c r="AO1002" s="264"/>
    </row>
    <row r="1003" spans="21:41" ht="14.25">
      <c r="U1003" s="256"/>
      <c r="V1003" s="257"/>
      <c r="W1003" s="256"/>
      <c r="X1003" s="257"/>
      <c r="Y1003" s="257"/>
      <c r="Z1003" s="257"/>
      <c r="AA1003" s="256"/>
      <c r="AB1003" s="256"/>
      <c r="AC1003" s="256"/>
      <c r="AD1003" s="256"/>
      <c r="AE1003" s="256"/>
      <c r="AF1003" s="256"/>
      <c r="AG1003" s="256"/>
      <c r="AH1003" s="258"/>
      <c r="AI1003" s="259"/>
      <c r="AJ1003" s="258"/>
      <c r="AK1003" s="260"/>
      <c r="AL1003" s="261"/>
      <c r="AM1003" s="261"/>
      <c r="AN1003" s="261"/>
      <c r="AO1003" s="264"/>
    </row>
    <row r="1004" spans="21:41" ht="14.25">
      <c r="U1004" s="256"/>
      <c r="V1004" s="257"/>
      <c r="W1004" s="256"/>
      <c r="X1004" s="257"/>
      <c r="Y1004" s="257"/>
      <c r="Z1004" s="257"/>
      <c r="AA1004" s="256"/>
      <c r="AB1004" s="256"/>
      <c r="AC1004" s="256"/>
      <c r="AD1004" s="256"/>
      <c r="AE1004" s="256"/>
      <c r="AF1004" s="256"/>
      <c r="AG1004" s="256"/>
      <c r="AH1004" s="258"/>
      <c r="AI1004" s="259"/>
      <c r="AJ1004" s="258"/>
      <c r="AK1004" s="260"/>
      <c r="AL1004" s="261"/>
      <c r="AM1004" s="261"/>
      <c r="AN1004" s="261"/>
      <c r="AO1004" s="264"/>
    </row>
    <row r="1005" spans="21:41" ht="14.25">
      <c r="U1005" s="256"/>
      <c r="V1005" s="257"/>
      <c r="W1005" s="256"/>
      <c r="X1005" s="257"/>
      <c r="Y1005" s="257"/>
      <c r="Z1005" s="257"/>
      <c r="AA1005" s="256"/>
      <c r="AB1005" s="256"/>
      <c r="AC1005" s="256"/>
      <c r="AD1005" s="256"/>
      <c r="AE1005" s="256"/>
      <c r="AF1005" s="256"/>
      <c r="AG1005" s="256"/>
      <c r="AH1005" s="258"/>
      <c r="AI1005" s="259"/>
      <c r="AJ1005" s="258"/>
      <c r="AK1005" s="260"/>
      <c r="AL1005" s="261"/>
      <c r="AM1005" s="261"/>
      <c r="AN1005" s="261"/>
      <c r="AO1005" s="264"/>
    </row>
    <row r="1006" spans="21:41" ht="14.25">
      <c r="U1006" s="256"/>
      <c r="V1006" s="257"/>
      <c r="W1006" s="256"/>
      <c r="X1006" s="257"/>
      <c r="Y1006" s="257"/>
      <c r="Z1006" s="257"/>
      <c r="AA1006" s="256"/>
      <c r="AB1006" s="256"/>
      <c r="AC1006" s="256"/>
      <c r="AD1006" s="256"/>
      <c r="AE1006" s="256"/>
      <c r="AF1006" s="256"/>
      <c r="AG1006" s="256"/>
      <c r="AH1006" s="258"/>
      <c r="AI1006" s="259"/>
      <c r="AJ1006" s="258"/>
      <c r="AK1006" s="260"/>
      <c r="AL1006" s="261"/>
      <c r="AM1006" s="261"/>
      <c r="AN1006" s="261"/>
      <c r="AO1006" s="264"/>
    </row>
    <row r="1007" spans="21:41" ht="14.25">
      <c r="U1007" s="256"/>
      <c r="V1007" s="257"/>
      <c r="W1007" s="256"/>
      <c r="X1007" s="257"/>
      <c r="Y1007" s="257"/>
      <c r="Z1007" s="257"/>
      <c r="AA1007" s="256"/>
      <c r="AB1007" s="256"/>
      <c r="AC1007" s="256"/>
      <c r="AD1007" s="256"/>
      <c r="AE1007" s="256"/>
      <c r="AF1007" s="256"/>
      <c r="AG1007" s="256"/>
      <c r="AH1007" s="258"/>
      <c r="AI1007" s="259"/>
      <c r="AJ1007" s="258"/>
      <c r="AK1007" s="260"/>
      <c r="AL1007" s="261"/>
      <c r="AM1007" s="261"/>
      <c r="AN1007" s="261"/>
      <c r="AO1007" s="264"/>
    </row>
    <row r="1008" spans="21:41" ht="14.25">
      <c r="U1008" s="256"/>
      <c r="V1008" s="257"/>
      <c r="W1008" s="256"/>
      <c r="X1008" s="257"/>
      <c r="Y1008" s="257"/>
      <c r="Z1008" s="257"/>
      <c r="AA1008" s="256"/>
      <c r="AB1008" s="256"/>
      <c r="AC1008" s="256"/>
      <c r="AD1008" s="256"/>
      <c r="AE1008" s="256"/>
      <c r="AF1008" s="256"/>
      <c r="AG1008" s="256"/>
      <c r="AH1008" s="258"/>
      <c r="AI1008" s="259"/>
      <c r="AJ1008" s="258"/>
      <c r="AK1008" s="260"/>
      <c r="AL1008" s="261"/>
      <c r="AM1008" s="261"/>
      <c r="AN1008" s="261"/>
      <c r="AO1008" s="264"/>
    </row>
    <row r="1009" spans="21:41" ht="14.25">
      <c r="U1009" s="256"/>
      <c r="V1009" s="257"/>
      <c r="W1009" s="256"/>
      <c r="X1009" s="257"/>
      <c r="Y1009" s="257"/>
      <c r="Z1009" s="257"/>
      <c r="AA1009" s="256"/>
      <c r="AB1009" s="256"/>
      <c r="AC1009" s="256"/>
      <c r="AD1009" s="256"/>
      <c r="AE1009" s="256"/>
      <c r="AF1009" s="256"/>
      <c r="AG1009" s="256"/>
      <c r="AH1009" s="258"/>
      <c r="AI1009" s="259"/>
      <c r="AJ1009" s="258"/>
      <c r="AK1009" s="260"/>
      <c r="AL1009" s="261"/>
      <c r="AM1009" s="261"/>
      <c r="AN1009" s="261"/>
      <c r="AO1009" s="264"/>
    </row>
    <row r="1010" spans="21:41" ht="14.25">
      <c r="U1010" s="256"/>
      <c r="V1010" s="257"/>
      <c r="W1010" s="256"/>
      <c r="X1010" s="257"/>
      <c r="Y1010" s="257"/>
      <c r="Z1010" s="257"/>
      <c r="AA1010" s="256"/>
      <c r="AB1010" s="256"/>
      <c r="AC1010" s="256"/>
      <c r="AD1010" s="256"/>
      <c r="AE1010" s="256"/>
      <c r="AF1010" s="256"/>
      <c r="AG1010" s="256"/>
      <c r="AH1010" s="258"/>
      <c r="AI1010" s="259"/>
      <c r="AJ1010" s="258"/>
      <c r="AK1010" s="260"/>
      <c r="AL1010" s="261"/>
      <c r="AM1010" s="261"/>
      <c r="AN1010" s="261"/>
      <c r="AO1010" s="264"/>
    </row>
    <row r="1011" spans="21:41" ht="14.25">
      <c r="U1011" s="256"/>
      <c r="V1011" s="257"/>
      <c r="W1011" s="256"/>
      <c r="X1011" s="257"/>
      <c r="Y1011" s="257"/>
      <c r="Z1011" s="257"/>
      <c r="AA1011" s="256"/>
      <c r="AB1011" s="256"/>
      <c r="AC1011" s="256"/>
      <c r="AD1011" s="256"/>
      <c r="AE1011" s="256"/>
      <c r="AF1011" s="256"/>
      <c r="AG1011" s="256"/>
      <c r="AH1011" s="258"/>
      <c r="AI1011" s="259"/>
      <c r="AJ1011" s="258"/>
      <c r="AK1011" s="260"/>
      <c r="AL1011" s="261"/>
      <c r="AM1011" s="261"/>
      <c r="AN1011" s="261"/>
      <c r="AO1011" s="264"/>
    </row>
    <row r="1012" spans="21:41" ht="14.25">
      <c r="U1012" s="256"/>
      <c r="V1012" s="257"/>
      <c r="W1012" s="256"/>
      <c r="X1012" s="257"/>
      <c r="Y1012" s="257"/>
      <c r="Z1012" s="257"/>
      <c r="AA1012" s="256"/>
      <c r="AB1012" s="256"/>
      <c r="AC1012" s="256"/>
      <c r="AD1012" s="256"/>
      <c r="AE1012" s="256"/>
      <c r="AF1012" s="256"/>
      <c r="AG1012" s="256"/>
      <c r="AH1012" s="258"/>
      <c r="AI1012" s="259"/>
      <c r="AJ1012" s="258"/>
      <c r="AK1012" s="260"/>
      <c r="AL1012" s="261"/>
      <c r="AM1012" s="261"/>
      <c r="AN1012" s="261"/>
      <c r="AO1012" s="264"/>
    </row>
    <row r="1013" spans="21:41" ht="14.25">
      <c r="U1013" s="256"/>
      <c r="V1013" s="257"/>
      <c r="W1013" s="256"/>
      <c r="X1013" s="257"/>
      <c r="Y1013" s="257"/>
      <c r="Z1013" s="257"/>
      <c r="AA1013" s="256"/>
      <c r="AB1013" s="256"/>
      <c r="AC1013" s="256"/>
      <c r="AD1013" s="256"/>
      <c r="AE1013" s="256"/>
      <c r="AF1013" s="256"/>
      <c r="AG1013" s="256"/>
      <c r="AH1013" s="258"/>
      <c r="AI1013" s="259"/>
      <c r="AJ1013" s="258"/>
      <c r="AK1013" s="260"/>
      <c r="AL1013" s="261"/>
      <c r="AM1013" s="261"/>
      <c r="AN1013" s="261"/>
      <c r="AO1013" s="264"/>
    </row>
    <row r="1014" spans="21:41" ht="14.25">
      <c r="U1014" s="256"/>
      <c r="V1014" s="257"/>
      <c r="W1014" s="256"/>
      <c r="X1014" s="257"/>
      <c r="Y1014" s="257"/>
      <c r="Z1014" s="257"/>
      <c r="AA1014" s="256"/>
      <c r="AB1014" s="256"/>
      <c r="AC1014" s="256"/>
      <c r="AD1014" s="256"/>
      <c r="AE1014" s="256"/>
      <c r="AF1014" s="256"/>
      <c r="AG1014" s="256"/>
      <c r="AH1014" s="258"/>
      <c r="AI1014" s="259"/>
      <c r="AJ1014" s="258"/>
      <c r="AK1014" s="260"/>
      <c r="AL1014" s="261"/>
      <c r="AM1014" s="261"/>
      <c r="AN1014" s="261"/>
      <c r="AO1014" s="264"/>
    </row>
    <row r="1015" spans="21:41" ht="14.25">
      <c r="U1015" s="256"/>
      <c r="V1015" s="257"/>
      <c r="W1015" s="256"/>
      <c r="X1015" s="257"/>
      <c r="Y1015" s="257"/>
      <c r="Z1015" s="257"/>
      <c r="AA1015" s="256"/>
      <c r="AB1015" s="256"/>
      <c r="AC1015" s="256"/>
      <c r="AD1015" s="256"/>
      <c r="AE1015" s="256"/>
      <c r="AF1015" s="256"/>
      <c r="AG1015" s="256"/>
      <c r="AH1015" s="258"/>
      <c r="AI1015" s="259"/>
      <c r="AJ1015" s="258"/>
      <c r="AK1015" s="260"/>
      <c r="AL1015" s="261"/>
      <c r="AM1015" s="261"/>
      <c r="AN1015" s="261"/>
      <c r="AO1015" s="264"/>
    </row>
    <row r="1016" spans="21:41" ht="14.25">
      <c r="U1016" s="256"/>
      <c r="V1016" s="257"/>
      <c r="W1016" s="256"/>
      <c r="X1016" s="257"/>
      <c r="Y1016" s="257"/>
      <c r="Z1016" s="257"/>
      <c r="AA1016" s="256"/>
      <c r="AB1016" s="256"/>
      <c r="AC1016" s="256"/>
      <c r="AD1016" s="256"/>
      <c r="AE1016" s="256"/>
      <c r="AF1016" s="256"/>
      <c r="AG1016" s="256"/>
      <c r="AH1016" s="258"/>
      <c r="AI1016" s="259"/>
      <c r="AJ1016" s="258"/>
      <c r="AK1016" s="260"/>
      <c r="AL1016" s="261"/>
      <c r="AM1016" s="261"/>
      <c r="AN1016" s="261"/>
      <c r="AO1016" s="264"/>
    </row>
    <row r="1017" spans="21:41" ht="14.25">
      <c r="U1017" s="256"/>
      <c r="V1017" s="257"/>
      <c r="W1017" s="256"/>
      <c r="X1017" s="257"/>
      <c r="Y1017" s="257"/>
      <c r="Z1017" s="257"/>
      <c r="AA1017" s="256"/>
      <c r="AB1017" s="256"/>
      <c r="AC1017" s="256"/>
      <c r="AD1017" s="256"/>
      <c r="AE1017" s="256"/>
      <c r="AF1017" s="256"/>
      <c r="AG1017" s="256"/>
      <c r="AH1017" s="258"/>
      <c r="AI1017" s="259"/>
      <c r="AJ1017" s="258"/>
      <c r="AK1017" s="260"/>
      <c r="AL1017" s="261"/>
      <c r="AM1017" s="261"/>
      <c r="AN1017" s="261"/>
      <c r="AO1017" s="264"/>
    </row>
    <row r="1018" spans="21:41" ht="14.25">
      <c r="U1018" s="256"/>
      <c r="V1018" s="257"/>
      <c r="W1018" s="256"/>
      <c r="X1018" s="257"/>
      <c r="Y1018" s="257"/>
      <c r="Z1018" s="257"/>
      <c r="AA1018" s="256"/>
      <c r="AB1018" s="256"/>
      <c r="AC1018" s="256"/>
      <c r="AD1018" s="256"/>
      <c r="AE1018" s="256"/>
      <c r="AF1018" s="256"/>
      <c r="AG1018" s="256"/>
      <c r="AH1018" s="258"/>
      <c r="AI1018" s="259"/>
      <c r="AJ1018" s="258"/>
      <c r="AK1018" s="260"/>
      <c r="AL1018" s="261"/>
      <c r="AM1018" s="261"/>
      <c r="AN1018" s="261"/>
      <c r="AO1018" s="264"/>
    </row>
    <row r="1019" spans="21:41" ht="14.25">
      <c r="U1019" s="256"/>
      <c r="V1019" s="257"/>
      <c r="W1019" s="256"/>
      <c r="X1019" s="257"/>
      <c r="Y1019" s="257"/>
      <c r="Z1019" s="257"/>
      <c r="AA1019" s="256"/>
      <c r="AB1019" s="256"/>
      <c r="AC1019" s="256"/>
      <c r="AD1019" s="256"/>
      <c r="AE1019" s="256"/>
      <c r="AF1019" s="256"/>
      <c r="AG1019" s="256"/>
      <c r="AH1019" s="258"/>
      <c r="AI1019" s="259"/>
      <c r="AJ1019" s="258"/>
      <c r="AK1019" s="260"/>
      <c r="AL1019" s="261"/>
      <c r="AM1019" s="261"/>
      <c r="AN1019" s="261"/>
      <c r="AO1019" s="264"/>
    </row>
    <row r="1020" spans="21:41" ht="14.25">
      <c r="U1020" s="256"/>
      <c r="V1020" s="257"/>
      <c r="W1020" s="256"/>
      <c r="X1020" s="257"/>
      <c r="Y1020" s="257"/>
      <c r="Z1020" s="257"/>
      <c r="AA1020" s="256"/>
      <c r="AB1020" s="256"/>
      <c r="AC1020" s="256"/>
      <c r="AD1020" s="256"/>
      <c r="AE1020" s="256"/>
      <c r="AF1020" s="256"/>
      <c r="AG1020" s="256"/>
      <c r="AH1020" s="258"/>
      <c r="AI1020" s="259"/>
      <c r="AJ1020" s="258"/>
      <c r="AK1020" s="260"/>
      <c r="AL1020" s="261"/>
      <c r="AM1020" s="261"/>
      <c r="AN1020" s="261"/>
      <c r="AO1020" s="264"/>
    </row>
    <row r="1021" spans="21:41" ht="14.25">
      <c r="U1021" s="256"/>
      <c r="V1021" s="257"/>
      <c r="W1021" s="256"/>
      <c r="X1021" s="257"/>
      <c r="Y1021" s="257"/>
      <c r="Z1021" s="257"/>
      <c r="AA1021" s="256"/>
      <c r="AB1021" s="256"/>
      <c r="AC1021" s="256"/>
      <c r="AD1021" s="256"/>
      <c r="AE1021" s="256"/>
      <c r="AF1021" s="256"/>
      <c r="AG1021" s="256"/>
      <c r="AH1021" s="258"/>
      <c r="AI1021" s="259"/>
      <c r="AJ1021" s="258"/>
      <c r="AK1021" s="260"/>
      <c r="AL1021" s="261"/>
      <c r="AM1021" s="261"/>
      <c r="AN1021" s="261"/>
      <c r="AO1021" s="264"/>
    </row>
    <row r="1022" spans="21:41" ht="14.25">
      <c r="U1022" s="256"/>
      <c r="V1022" s="257"/>
      <c r="W1022" s="256"/>
      <c r="X1022" s="257"/>
      <c r="Y1022" s="257"/>
      <c r="Z1022" s="257"/>
      <c r="AA1022" s="256"/>
      <c r="AB1022" s="256"/>
      <c r="AC1022" s="256"/>
      <c r="AD1022" s="256"/>
      <c r="AE1022" s="256"/>
      <c r="AF1022" s="256"/>
      <c r="AG1022" s="256"/>
      <c r="AH1022" s="258"/>
      <c r="AI1022" s="259"/>
      <c r="AJ1022" s="258"/>
      <c r="AK1022" s="260"/>
      <c r="AL1022" s="261"/>
      <c r="AM1022" s="261"/>
      <c r="AN1022" s="261"/>
      <c r="AO1022" s="264"/>
    </row>
    <row r="1023" spans="21:41" ht="14.25">
      <c r="U1023" s="256"/>
      <c r="V1023" s="257"/>
      <c r="W1023" s="256"/>
      <c r="X1023" s="257"/>
      <c r="Y1023" s="257"/>
      <c r="Z1023" s="257"/>
      <c r="AA1023" s="256"/>
      <c r="AB1023" s="256"/>
      <c r="AC1023" s="256"/>
      <c r="AD1023" s="256"/>
      <c r="AE1023" s="256"/>
      <c r="AF1023" s="256"/>
      <c r="AG1023" s="256"/>
      <c r="AH1023" s="258"/>
      <c r="AI1023" s="259"/>
      <c r="AJ1023" s="258"/>
      <c r="AK1023" s="260"/>
      <c r="AL1023" s="261"/>
      <c r="AM1023" s="261"/>
      <c r="AN1023" s="261"/>
      <c r="AO1023" s="264"/>
    </row>
    <row r="1024" spans="21:41" ht="14.25">
      <c r="U1024" s="256"/>
      <c r="V1024" s="257"/>
      <c r="W1024" s="256"/>
      <c r="X1024" s="257"/>
      <c r="Y1024" s="257"/>
      <c r="Z1024" s="257"/>
      <c r="AA1024" s="256"/>
      <c r="AB1024" s="256"/>
      <c r="AC1024" s="256"/>
      <c r="AD1024" s="256"/>
      <c r="AE1024" s="256"/>
      <c r="AF1024" s="256"/>
      <c r="AG1024" s="256"/>
      <c r="AH1024" s="258"/>
      <c r="AI1024" s="259"/>
      <c r="AJ1024" s="258"/>
      <c r="AK1024" s="260"/>
      <c r="AL1024" s="261"/>
      <c r="AM1024" s="261"/>
      <c r="AN1024" s="261"/>
      <c r="AO1024" s="264"/>
    </row>
    <row r="1025" spans="21:41" ht="14.25">
      <c r="U1025" s="256"/>
      <c r="V1025" s="257"/>
      <c r="W1025" s="256"/>
      <c r="X1025" s="257"/>
      <c r="Y1025" s="257"/>
      <c r="Z1025" s="257"/>
      <c r="AA1025" s="256"/>
      <c r="AB1025" s="256"/>
      <c r="AC1025" s="256"/>
      <c r="AD1025" s="256"/>
      <c r="AE1025" s="256"/>
      <c r="AF1025" s="256"/>
      <c r="AG1025" s="256"/>
      <c r="AH1025" s="258"/>
      <c r="AI1025" s="259"/>
      <c r="AJ1025" s="258"/>
      <c r="AK1025" s="260"/>
      <c r="AL1025" s="261"/>
      <c r="AM1025" s="261"/>
      <c r="AN1025" s="261"/>
      <c r="AO1025" s="264"/>
    </row>
    <row r="1026" spans="21:41" ht="14.25">
      <c r="U1026" s="256"/>
      <c r="V1026" s="257"/>
      <c r="W1026" s="256"/>
      <c r="X1026" s="257"/>
      <c r="Y1026" s="257"/>
      <c r="Z1026" s="257"/>
      <c r="AA1026" s="256"/>
      <c r="AB1026" s="256"/>
      <c r="AC1026" s="256"/>
      <c r="AD1026" s="256"/>
      <c r="AE1026" s="256"/>
      <c r="AF1026" s="256"/>
      <c r="AG1026" s="256"/>
      <c r="AH1026" s="258"/>
      <c r="AI1026" s="259"/>
      <c r="AJ1026" s="258"/>
      <c r="AK1026" s="260"/>
      <c r="AL1026" s="261"/>
      <c r="AM1026" s="261"/>
      <c r="AN1026" s="261"/>
      <c r="AO1026" s="264"/>
    </row>
    <row r="1027" spans="21:41" ht="14.25">
      <c r="U1027" s="256"/>
      <c r="V1027" s="257"/>
      <c r="W1027" s="256"/>
      <c r="X1027" s="257"/>
      <c r="Y1027" s="257"/>
      <c r="Z1027" s="257"/>
      <c r="AA1027" s="256"/>
      <c r="AB1027" s="256"/>
      <c r="AC1027" s="256"/>
      <c r="AD1027" s="256"/>
      <c r="AE1027" s="256"/>
      <c r="AF1027" s="256"/>
      <c r="AG1027" s="256"/>
      <c r="AH1027" s="258"/>
      <c r="AI1027" s="259"/>
      <c r="AJ1027" s="258"/>
      <c r="AK1027" s="260"/>
      <c r="AL1027" s="261"/>
      <c r="AM1027" s="261"/>
      <c r="AN1027" s="261"/>
      <c r="AO1027" s="264"/>
    </row>
    <row r="1028" spans="21:41" ht="14.25">
      <c r="U1028" s="256"/>
      <c r="V1028" s="257"/>
      <c r="W1028" s="256"/>
      <c r="X1028" s="257"/>
      <c r="Y1028" s="257"/>
      <c r="Z1028" s="257"/>
      <c r="AA1028" s="256"/>
      <c r="AB1028" s="256"/>
      <c r="AC1028" s="256"/>
      <c r="AD1028" s="256"/>
      <c r="AE1028" s="256"/>
      <c r="AF1028" s="256"/>
      <c r="AG1028" s="256"/>
      <c r="AH1028" s="258"/>
      <c r="AI1028" s="259"/>
      <c r="AJ1028" s="258"/>
      <c r="AK1028" s="260"/>
      <c r="AL1028" s="261"/>
      <c r="AM1028" s="261"/>
      <c r="AN1028" s="261"/>
      <c r="AO1028" s="264"/>
    </row>
    <row r="1029" spans="21:41" ht="14.25">
      <c r="U1029" s="256"/>
      <c r="V1029" s="257"/>
      <c r="W1029" s="256"/>
      <c r="X1029" s="257"/>
      <c r="Y1029" s="257"/>
      <c r="Z1029" s="257"/>
      <c r="AA1029" s="256"/>
      <c r="AB1029" s="256"/>
      <c r="AC1029" s="256"/>
      <c r="AD1029" s="256"/>
      <c r="AE1029" s="256"/>
      <c r="AF1029" s="256"/>
      <c r="AG1029" s="256"/>
      <c r="AH1029" s="258"/>
      <c r="AI1029" s="259"/>
      <c r="AJ1029" s="258"/>
      <c r="AK1029" s="260"/>
      <c r="AL1029" s="261"/>
      <c r="AM1029" s="261"/>
      <c r="AN1029" s="261"/>
      <c r="AO1029" s="264"/>
    </row>
    <row r="1030" spans="21:41" ht="14.25">
      <c r="U1030" s="256"/>
      <c r="V1030" s="257"/>
      <c r="W1030" s="256"/>
      <c r="X1030" s="257"/>
      <c r="Y1030" s="257"/>
      <c r="Z1030" s="257"/>
      <c r="AA1030" s="256"/>
      <c r="AB1030" s="256"/>
      <c r="AC1030" s="256"/>
      <c r="AD1030" s="256"/>
      <c r="AE1030" s="256"/>
      <c r="AF1030" s="256"/>
      <c r="AG1030" s="256"/>
      <c r="AH1030" s="258"/>
      <c r="AI1030" s="259"/>
      <c r="AJ1030" s="258"/>
      <c r="AK1030" s="260"/>
      <c r="AL1030" s="261"/>
      <c r="AM1030" s="261"/>
      <c r="AN1030" s="261"/>
      <c r="AO1030" s="264"/>
    </row>
    <row r="1031" spans="21:41" ht="14.25">
      <c r="U1031" s="256"/>
      <c r="V1031" s="257"/>
      <c r="W1031" s="256"/>
      <c r="X1031" s="257"/>
      <c r="Y1031" s="257"/>
      <c r="Z1031" s="257"/>
      <c r="AA1031" s="256"/>
      <c r="AB1031" s="256"/>
      <c r="AC1031" s="256"/>
      <c r="AD1031" s="256"/>
      <c r="AE1031" s="256"/>
      <c r="AF1031" s="256"/>
      <c r="AG1031" s="256"/>
      <c r="AH1031" s="258"/>
      <c r="AI1031" s="259"/>
      <c r="AJ1031" s="258"/>
      <c r="AK1031" s="260"/>
      <c r="AL1031" s="261"/>
      <c r="AM1031" s="261"/>
      <c r="AN1031" s="261"/>
      <c r="AO1031" s="264"/>
    </row>
    <row r="1032" spans="21:41" ht="14.25">
      <c r="U1032" s="256"/>
      <c r="V1032" s="257"/>
      <c r="W1032" s="256"/>
      <c r="X1032" s="257"/>
      <c r="Y1032" s="257"/>
      <c r="Z1032" s="257"/>
      <c r="AA1032" s="256"/>
      <c r="AB1032" s="256"/>
      <c r="AC1032" s="256"/>
      <c r="AD1032" s="256"/>
      <c r="AE1032" s="256"/>
      <c r="AF1032" s="256"/>
      <c r="AG1032" s="256"/>
      <c r="AH1032" s="258"/>
      <c r="AI1032" s="259"/>
      <c r="AJ1032" s="258"/>
      <c r="AK1032" s="260"/>
      <c r="AL1032" s="261"/>
      <c r="AM1032" s="261"/>
      <c r="AN1032" s="261"/>
      <c r="AO1032" s="264"/>
    </row>
    <row r="1033" spans="21:41" ht="14.25">
      <c r="U1033" s="256"/>
      <c r="V1033" s="257"/>
      <c r="W1033" s="256"/>
      <c r="X1033" s="257"/>
      <c r="Y1033" s="257"/>
      <c r="Z1033" s="257"/>
      <c r="AA1033" s="256"/>
      <c r="AB1033" s="256"/>
      <c r="AC1033" s="256"/>
      <c r="AD1033" s="256"/>
      <c r="AE1033" s="256"/>
      <c r="AF1033" s="256"/>
      <c r="AG1033" s="256"/>
      <c r="AH1033" s="258"/>
      <c r="AI1033" s="259"/>
      <c r="AJ1033" s="258"/>
      <c r="AK1033" s="260"/>
      <c r="AL1033" s="261"/>
      <c r="AM1033" s="261"/>
      <c r="AN1033" s="261"/>
      <c r="AO1033" s="264"/>
    </row>
    <row r="1034" spans="21:41" ht="14.25">
      <c r="U1034" s="256"/>
      <c r="V1034" s="257"/>
      <c r="W1034" s="256"/>
      <c r="X1034" s="257"/>
      <c r="Y1034" s="257"/>
      <c r="Z1034" s="257"/>
      <c r="AA1034" s="256"/>
      <c r="AB1034" s="256"/>
      <c r="AC1034" s="256"/>
      <c r="AD1034" s="256"/>
      <c r="AE1034" s="256"/>
      <c r="AF1034" s="256"/>
      <c r="AG1034" s="256"/>
      <c r="AH1034" s="258"/>
      <c r="AI1034" s="259"/>
      <c r="AJ1034" s="258"/>
      <c r="AK1034" s="260"/>
      <c r="AL1034" s="261"/>
      <c r="AM1034" s="261"/>
      <c r="AN1034" s="261"/>
      <c r="AO1034" s="264"/>
    </row>
    <row r="1035" spans="21:41" ht="14.25">
      <c r="U1035" s="256"/>
      <c r="V1035" s="257"/>
      <c r="W1035" s="256"/>
      <c r="X1035" s="257"/>
      <c r="Y1035" s="257"/>
      <c r="Z1035" s="257"/>
      <c r="AA1035" s="256"/>
      <c r="AB1035" s="256"/>
      <c r="AC1035" s="256"/>
      <c r="AD1035" s="256"/>
      <c r="AE1035" s="256"/>
      <c r="AF1035" s="256"/>
      <c r="AG1035" s="256"/>
      <c r="AH1035" s="258"/>
      <c r="AI1035" s="259"/>
      <c r="AJ1035" s="258"/>
      <c r="AK1035" s="260"/>
      <c r="AL1035" s="261"/>
      <c r="AM1035" s="261"/>
      <c r="AN1035" s="261"/>
      <c r="AO1035" s="264"/>
    </row>
    <row r="1036" spans="21:41" ht="14.25">
      <c r="U1036" s="256"/>
      <c r="V1036" s="257"/>
      <c r="W1036" s="256"/>
      <c r="X1036" s="257"/>
      <c r="Y1036" s="257"/>
      <c r="Z1036" s="257"/>
      <c r="AA1036" s="256"/>
      <c r="AB1036" s="256"/>
      <c r="AC1036" s="256"/>
      <c r="AD1036" s="256"/>
      <c r="AE1036" s="256"/>
      <c r="AF1036" s="256"/>
      <c r="AG1036" s="256"/>
      <c r="AH1036" s="258"/>
      <c r="AI1036" s="259"/>
      <c r="AJ1036" s="258"/>
      <c r="AK1036" s="260"/>
      <c r="AL1036" s="261"/>
      <c r="AM1036" s="261"/>
      <c r="AN1036" s="261"/>
      <c r="AO1036" s="264"/>
    </row>
    <row r="1037" spans="21:41" ht="14.25">
      <c r="U1037" s="256"/>
      <c r="V1037" s="257"/>
      <c r="W1037" s="256"/>
      <c r="X1037" s="257"/>
      <c r="Y1037" s="257"/>
      <c r="Z1037" s="257"/>
      <c r="AA1037" s="256"/>
      <c r="AB1037" s="256"/>
      <c r="AC1037" s="256"/>
      <c r="AD1037" s="256"/>
      <c r="AE1037" s="256"/>
      <c r="AF1037" s="256"/>
      <c r="AG1037" s="256"/>
      <c r="AH1037" s="258"/>
      <c r="AI1037" s="259"/>
      <c r="AJ1037" s="258"/>
      <c r="AK1037" s="260"/>
      <c r="AL1037" s="261"/>
      <c r="AM1037" s="261"/>
      <c r="AN1037" s="261"/>
      <c r="AO1037" s="264"/>
    </row>
    <row r="1038" spans="21:41" ht="14.25">
      <c r="U1038" s="256"/>
      <c r="V1038" s="257"/>
      <c r="W1038" s="256"/>
      <c r="X1038" s="257"/>
      <c r="Y1038" s="257"/>
      <c r="Z1038" s="257"/>
      <c r="AA1038" s="256"/>
      <c r="AB1038" s="256"/>
      <c r="AC1038" s="256"/>
      <c r="AD1038" s="256"/>
      <c r="AE1038" s="256"/>
      <c r="AF1038" s="256"/>
      <c r="AG1038" s="256"/>
      <c r="AH1038" s="258"/>
      <c r="AI1038" s="259"/>
      <c r="AJ1038" s="258"/>
      <c r="AK1038" s="260"/>
      <c r="AL1038" s="261"/>
      <c r="AM1038" s="261"/>
      <c r="AN1038" s="261"/>
      <c r="AO1038" s="264"/>
    </row>
    <row r="1039" spans="21:41" ht="14.25">
      <c r="U1039" s="256"/>
      <c r="V1039" s="257"/>
      <c r="W1039" s="256"/>
      <c r="X1039" s="257"/>
      <c r="Y1039" s="257"/>
      <c r="Z1039" s="257"/>
      <c r="AA1039" s="256"/>
      <c r="AB1039" s="256"/>
      <c r="AC1039" s="256"/>
      <c r="AD1039" s="256"/>
      <c r="AE1039" s="256"/>
      <c r="AF1039" s="256"/>
      <c r="AG1039" s="256"/>
      <c r="AH1039" s="258"/>
      <c r="AI1039" s="259"/>
      <c r="AJ1039" s="258"/>
      <c r="AK1039" s="260"/>
      <c r="AL1039" s="261"/>
      <c r="AM1039" s="261"/>
      <c r="AN1039" s="261"/>
      <c r="AO1039" s="264"/>
    </row>
    <row r="1040" spans="21:41" ht="14.25">
      <c r="U1040" s="256"/>
      <c r="V1040" s="257"/>
      <c r="W1040" s="256"/>
      <c r="X1040" s="257"/>
      <c r="Y1040" s="257"/>
      <c r="Z1040" s="257"/>
      <c r="AA1040" s="256"/>
      <c r="AB1040" s="256"/>
      <c r="AC1040" s="256"/>
      <c r="AD1040" s="256"/>
      <c r="AE1040" s="256"/>
      <c r="AF1040" s="256"/>
      <c r="AG1040" s="256"/>
      <c r="AH1040" s="258"/>
      <c r="AI1040" s="259"/>
      <c r="AJ1040" s="258"/>
      <c r="AK1040" s="260"/>
      <c r="AL1040" s="261"/>
      <c r="AM1040" s="261"/>
      <c r="AN1040" s="261"/>
      <c r="AO1040" s="264"/>
    </row>
    <row r="1041" spans="21:41" ht="14.25">
      <c r="U1041" s="256"/>
      <c r="V1041" s="257"/>
      <c r="W1041" s="256"/>
      <c r="X1041" s="257"/>
      <c r="Y1041" s="257"/>
      <c r="Z1041" s="257"/>
      <c r="AA1041" s="256"/>
      <c r="AB1041" s="256"/>
      <c r="AC1041" s="256"/>
      <c r="AD1041" s="256"/>
      <c r="AE1041" s="256"/>
      <c r="AF1041" s="256"/>
      <c r="AG1041" s="256"/>
      <c r="AH1041" s="258"/>
      <c r="AI1041" s="259"/>
      <c r="AJ1041" s="258"/>
      <c r="AK1041" s="260"/>
      <c r="AL1041" s="261"/>
      <c r="AM1041" s="261"/>
      <c r="AN1041" s="261"/>
      <c r="AO1041" s="264"/>
    </row>
    <row r="1042" spans="21:41" ht="14.25">
      <c r="U1042" s="256"/>
      <c r="V1042" s="257"/>
      <c r="W1042" s="256"/>
      <c r="X1042" s="257"/>
      <c r="Y1042" s="257"/>
      <c r="Z1042" s="257"/>
      <c r="AA1042" s="256"/>
      <c r="AB1042" s="256"/>
      <c r="AC1042" s="256"/>
      <c r="AD1042" s="256"/>
      <c r="AE1042" s="256"/>
      <c r="AF1042" s="256"/>
      <c r="AG1042" s="256"/>
      <c r="AH1042" s="258"/>
      <c r="AI1042" s="259"/>
      <c r="AJ1042" s="258"/>
      <c r="AK1042" s="260"/>
      <c r="AL1042" s="261"/>
      <c r="AM1042" s="261"/>
      <c r="AN1042" s="261"/>
      <c r="AO1042" s="264"/>
    </row>
    <row r="1043" spans="21:41" ht="14.25">
      <c r="U1043" s="256"/>
      <c r="V1043" s="257"/>
      <c r="W1043" s="256"/>
      <c r="X1043" s="257"/>
      <c r="Y1043" s="257"/>
      <c r="Z1043" s="257"/>
      <c r="AA1043" s="256"/>
      <c r="AB1043" s="256"/>
      <c r="AC1043" s="256"/>
      <c r="AD1043" s="256"/>
      <c r="AE1043" s="256"/>
      <c r="AF1043" s="256"/>
      <c r="AG1043" s="256"/>
      <c r="AH1043" s="258"/>
      <c r="AI1043" s="259"/>
      <c r="AJ1043" s="258"/>
      <c r="AK1043" s="260"/>
      <c r="AL1043" s="261"/>
      <c r="AM1043" s="261"/>
      <c r="AN1043" s="261"/>
      <c r="AO1043" s="264"/>
    </row>
    <row r="1044" spans="21:41" ht="14.25">
      <c r="U1044" s="256"/>
      <c r="V1044" s="257"/>
      <c r="W1044" s="256"/>
      <c r="X1044" s="257"/>
      <c r="Y1044" s="257"/>
      <c r="Z1044" s="257"/>
      <c r="AA1044" s="256"/>
      <c r="AB1044" s="256"/>
      <c r="AC1044" s="256"/>
      <c r="AD1044" s="256"/>
      <c r="AE1044" s="256"/>
      <c r="AF1044" s="256"/>
      <c r="AG1044" s="256"/>
      <c r="AH1044" s="258"/>
      <c r="AI1044" s="259"/>
      <c r="AJ1044" s="258"/>
      <c r="AK1044" s="260"/>
      <c r="AL1044" s="261"/>
      <c r="AM1044" s="261"/>
      <c r="AN1044" s="261"/>
      <c r="AO1044" s="264"/>
    </row>
    <row r="1045" spans="21:41" ht="14.25">
      <c r="U1045" s="256"/>
      <c r="V1045" s="257"/>
      <c r="W1045" s="256"/>
      <c r="X1045" s="257"/>
      <c r="Y1045" s="257"/>
      <c r="Z1045" s="257"/>
      <c r="AA1045" s="256"/>
      <c r="AB1045" s="256"/>
      <c r="AC1045" s="256"/>
      <c r="AD1045" s="256"/>
      <c r="AE1045" s="256"/>
      <c r="AF1045" s="256"/>
      <c r="AG1045" s="256"/>
      <c r="AH1045" s="258"/>
      <c r="AI1045" s="259"/>
      <c r="AJ1045" s="258"/>
      <c r="AK1045" s="260"/>
      <c r="AL1045" s="261"/>
      <c r="AM1045" s="261"/>
      <c r="AN1045" s="261"/>
      <c r="AO1045" s="264"/>
    </row>
    <row r="1046" spans="21:41" ht="14.25">
      <c r="U1046" s="256"/>
      <c r="V1046" s="257"/>
      <c r="W1046" s="256"/>
      <c r="X1046" s="257"/>
      <c r="Y1046" s="257"/>
      <c r="Z1046" s="257"/>
      <c r="AA1046" s="256"/>
      <c r="AB1046" s="256"/>
      <c r="AC1046" s="256"/>
      <c r="AD1046" s="256"/>
      <c r="AE1046" s="256"/>
      <c r="AF1046" s="256"/>
      <c r="AG1046" s="256"/>
      <c r="AH1046" s="258"/>
      <c r="AI1046" s="259"/>
      <c r="AJ1046" s="258"/>
      <c r="AK1046" s="260"/>
      <c r="AL1046" s="261"/>
      <c r="AM1046" s="261"/>
      <c r="AN1046" s="261"/>
      <c r="AO1046" s="264"/>
    </row>
    <row r="1047" spans="21:41" ht="14.25">
      <c r="U1047" s="256"/>
      <c r="V1047" s="257"/>
      <c r="W1047" s="256"/>
      <c r="X1047" s="257"/>
      <c r="Y1047" s="257"/>
      <c r="Z1047" s="257"/>
      <c r="AA1047" s="256"/>
      <c r="AB1047" s="256"/>
      <c r="AC1047" s="256"/>
      <c r="AD1047" s="256"/>
      <c r="AE1047" s="256"/>
      <c r="AF1047" s="256"/>
      <c r="AG1047" s="256"/>
      <c r="AH1047" s="258"/>
      <c r="AI1047" s="259"/>
      <c r="AJ1047" s="258"/>
      <c r="AK1047" s="260"/>
      <c r="AL1047" s="261"/>
      <c r="AM1047" s="261"/>
      <c r="AN1047" s="261"/>
      <c r="AO1047" s="264"/>
    </row>
    <row r="1048" spans="21:41" ht="14.25">
      <c r="U1048" s="256"/>
      <c r="V1048" s="257"/>
      <c r="W1048" s="256"/>
      <c r="X1048" s="257"/>
      <c r="Y1048" s="257"/>
      <c r="Z1048" s="257"/>
      <c r="AA1048" s="256"/>
      <c r="AB1048" s="256"/>
      <c r="AC1048" s="256"/>
      <c r="AD1048" s="256"/>
      <c r="AE1048" s="256"/>
      <c r="AF1048" s="256"/>
      <c r="AG1048" s="256"/>
      <c r="AH1048" s="258"/>
      <c r="AI1048" s="259"/>
      <c r="AJ1048" s="258"/>
      <c r="AK1048" s="260"/>
      <c r="AL1048" s="261"/>
      <c r="AM1048" s="261"/>
      <c r="AN1048" s="261"/>
      <c r="AO1048" s="264"/>
    </row>
    <row r="1049" spans="21:41" ht="14.25">
      <c r="U1049" s="256"/>
      <c r="V1049" s="257"/>
      <c r="W1049" s="256"/>
      <c r="X1049" s="257"/>
      <c r="Y1049" s="257"/>
      <c r="Z1049" s="257"/>
      <c r="AA1049" s="256"/>
      <c r="AB1049" s="256"/>
      <c r="AC1049" s="256"/>
      <c r="AD1049" s="256"/>
      <c r="AE1049" s="256"/>
      <c r="AF1049" s="256"/>
      <c r="AG1049" s="256"/>
      <c r="AH1049" s="258"/>
      <c r="AI1049" s="259"/>
      <c r="AJ1049" s="258"/>
      <c r="AK1049" s="260"/>
      <c r="AL1049" s="261"/>
      <c r="AM1049" s="261"/>
      <c r="AN1049" s="261"/>
      <c r="AO1049" s="264"/>
    </row>
    <row r="1050" spans="21:41" ht="14.25">
      <c r="U1050" s="256"/>
      <c r="V1050" s="257"/>
      <c r="W1050" s="256"/>
      <c r="X1050" s="257"/>
      <c r="Y1050" s="257"/>
      <c r="Z1050" s="257"/>
      <c r="AA1050" s="256"/>
      <c r="AB1050" s="256"/>
      <c r="AC1050" s="256"/>
      <c r="AD1050" s="256"/>
      <c r="AE1050" s="256"/>
      <c r="AF1050" s="256"/>
      <c r="AG1050" s="256"/>
      <c r="AH1050" s="258"/>
      <c r="AI1050" s="259"/>
      <c r="AJ1050" s="258"/>
      <c r="AK1050" s="260"/>
      <c r="AL1050" s="261"/>
      <c r="AM1050" s="261"/>
      <c r="AN1050" s="261"/>
      <c r="AO1050" s="264"/>
    </row>
    <row r="1051" spans="21:41" ht="14.25">
      <c r="U1051" s="256"/>
      <c r="V1051" s="257"/>
      <c r="W1051" s="256"/>
      <c r="X1051" s="257"/>
      <c r="Y1051" s="257"/>
      <c r="Z1051" s="257"/>
      <c r="AA1051" s="256"/>
      <c r="AB1051" s="256"/>
      <c r="AC1051" s="256"/>
      <c r="AD1051" s="256"/>
      <c r="AE1051" s="256"/>
      <c r="AF1051" s="256"/>
      <c r="AG1051" s="256"/>
      <c r="AH1051" s="258"/>
      <c r="AI1051" s="259"/>
      <c r="AJ1051" s="258"/>
      <c r="AK1051" s="260"/>
      <c r="AL1051" s="261"/>
      <c r="AM1051" s="261"/>
      <c r="AN1051" s="261"/>
      <c r="AO1051" s="264"/>
    </row>
    <row r="1052" spans="21:41" ht="14.25">
      <c r="U1052" s="256"/>
      <c r="V1052" s="257"/>
      <c r="W1052" s="256"/>
      <c r="X1052" s="257"/>
      <c r="Y1052" s="257"/>
      <c r="Z1052" s="257"/>
      <c r="AA1052" s="256"/>
      <c r="AB1052" s="256"/>
      <c r="AC1052" s="256"/>
      <c r="AD1052" s="256"/>
      <c r="AE1052" s="256"/>
      <c r="AF1052" s="256"/>
      <c r="AG1052" s="256"/>
      <c r="AH1052" s="258"/>
      <c r="AI1052" s="259"/>
      <c r="AJ1052" s="258"/>
      <c r="AK1052" s="260"/>
      <c r="AL1052" s="261"/>
      <c r="AM1052" s="261"/>
      <c r="AN1052" s="261"/>
      <c r="AO1052" s="264"/>
    </row>
    <row r="1053" spans="21:41" ht="14.25">
      <c r="U1053" s="256"/>
      <c r="V1053" s="257"/>
      <c r="W1053" s="256"/>
      <c r="X1053" s="257"/>
      <c r="Y1053" s="257"/>
      <c r="Z1053" s="257"/>
      <c r="AA1053" s="256"/>
      <c r="AB1053" s="256"/>
      <c r="AC1053" s="256"/>
      <c r="AD1053" s="256"/>
      <c r="AE1053" s="256"/>
      <c r="AF1053" s="256"/>
      <c r="AG1053" s="256"/>
      <c r="AH1053" s="258"/>
      <c r="AI1053" s="259"/>
      <c r="AJ1053" s="258"/>
      <c r="AK1053" s="260"/>
      <c r="AL1053" s="261"/>
      <c r="AM1053" s="261"/>
      <c r="AN1053" s="261"/>
      <c r="AO1053" s="264"/>
    </row>
    <row r="1054" spans="21:41" ht="14.25">
      <c r="U1054" s="256"/>
      <c r="V1054" s="257"/>
      <c r="W1054" s="256"/>
      <c r="X1054" s="257"/>
      <c r="Y1054" s="257"/>
      <c r="Z1054" s="257"/>
      <c r="AA1054" s="256"/>
      <c r="AB1054" s="256"/>
      <c r="AC1054" s="256"/>
      <c r="AD1054" s="256"/>
      <c r="AE1054" s="256"/>
      <c r="AF1054" s="256"/>
      <c r="AG1054" s="256"/>
      <c r="AH1054" s="258"/>
      <c r="AI1054" s="259"/>
      <c r="AJ1054" s="258"/>
      <c r="AK1054" s="260"/>
      <c r="AL1054" s="261"/>
      <c r="AM1054" s="261"/>
      <c r="AN1054" s="261"/>
      <c r="AO1054" s="264"/>
    </row>
    <row r="1055" spans="21:41" ht="14.25">
      <c r="U1055" s="256"/>
      <c r="V1055" s="257"/>
      <c r="W1055" s="256"/>
      <c r="X1055" s="257"/>
      <c r="Y1055" s="257"/>
      <c r="Z1055" s="257"/>
      <c r="AA1055" s="256"/>
      <c r="AB1055" s="256"/>
      <c r="AC1055" s="256"/>
      <c r="AD1055" s="256"/>
      <c r="AE1055" s="256"/>
      <c r="AF1055" s="256"/>
      <c r="AG1055" s="256"/>
      <c r="AH1055" s="258"/>
      <c r="AI1055" s="259"/>
      <c r="AJ1055" s="258"/>
      <c r="AK1055" s="260"/>
      <c r="AL1055" s="261"/>
      <c r="AM1055" s="261"/>
      <c r="AN1055" s="261"/>
      <c r="AO1055" s="264"/>
    </row>
    <row r="1056" spans="21:41" ht="14.25">
      <c r="U1056" s="256"/>
      <c r="V1056" s="257"/>
      <c r="W1056" s="256"/>
      <c r="X1056" s="257"/>
      <c r="Y1056" s="257"/>
      <c r="Z1056" s="257"/>
      <c r="AA1056" s="256"/>
      <c r="AB1056" s="256"/>
      <c r="AC1056" s="256"/>
      <c r="AD1056" s="256"/>
      <c r="AE1056" s="256"/>
      <c r="AF1056" s="256"/>
      <c r="AG1056" s="256"/>
      <c r="AH1056" s="258"/>
      <c r="AI1056" s="259"/>
      <c r="AJ1056" s="258"/>
      <c r="AK1056" s="260"/>
      <c r="AL1056" s="261"/>
      <c r="AM1056" s="261"/>
      <c r="AN1056" s="261"/>
      <c r="AO1056" s="264"/>
    </row>
    <row r="1057" spans="21:41" ht="14.25">
      <c r="U1057" s="256"/>
      <c r="V1057" s="257"/>
      <c r="W1057" s="256"/>
      <c r="X1057" s="257"/>
      <c r="Y1057" s="257"/>
      <c r="Z1057" s="257"/>
      <c r="AA1057" s="256"/>
      <c r="AB1057" s="256"/>
      <c r="AC1057" s="256"/>
      <c r="AD1057" s="256"/>
      <c r="AE1057" s="256"/>
      <c r="AF1057" s="256"/>
      <c r="AG1057" s="256"/>
      <c r="AH1057" s="258"/>
      <c r="AI1057" s="259"/>
      <c r="AJ1057" s="258"/>
      <c r="AK1057" s="260"/>
      <c r="AL1057" s="261"/>
      <c r="AM1057" s="261"/>
      <c r="AN1057" s="261"/>
      <c r="AO1057" s="264"/>
    </row>
    <row r="1058" spans="21:41" ht="14.25">
      <c r="U1058" s="256"/>
      <c r="V1058" s="257"/>
      <c r="W1058" s="256"/>
      <c r="X1058" s="257"/>
      <c r="Y1058" s="257"/>
      <c r="Z1058" s="257"/>
      <c r="AA1058" s="256"/>
      <c r="AB1058" s="256"/>
      <c r="AC1058" s="256"/>
      <c r="AD1058" s="256"/>
      <c r="AE1058" s="256"/>
      <c r="AF1058" s="256"/>
      <c r="AG1058" s="256"/>
      <c r="AH1058" s="258"/>
      <c r="AI1058" s="259"/>
      <c r="AJ1058" s="258"/>
      <c r="AK1058" s="260"/>
      <c r="AL1058" s="261"/>
      <c r="AM1058" s="261"/>
      <c r="AN1058" s="261"/>
      <c r="AO1058" s="264"/>
    </row>
    <row r="1059" spans="21:41" ht="14.25">
      <c r="U1059" s="256"/>
      <c r="V1059" s="257"/>
      <c r="W1059" s="256"/>
      <c r="X1059" s="257"/>
      <c r="Y1059" s="257"/>
      <c r="Z1059" s="257"/>
      <c r="AA1059" s="256"/>
      <c r="AB1059" s="256"/>
      <c r="AC1059" s="256"/>
      <c r="AD1059" s="256"/>
      <c r="AE1059" s="256"/>
      <c r="AF1059" s="256"/>
      <c r="AG1059" s="256"/>
      <c r="AH1059" s="258"/>
      <c r="AI1059" s="259"/>
      <c r="AJ1059" s="258"/>
      <c r="AK1059" s="260"/>
      <c r="AL1059" s="261"/>
      <c r="AM1059" s="261"/>
      <c r="AN1059" s="261"/>
      <c r="AO1059" s="264"/>
    </row>
    <row r="1060" spans="21:41" ht="14.25">
      <c r="U1060" s="256"/>
      <c r="V1060" s="257"/>
      <c r="W1060" s="256"/>
      <c r="X1060" s="257"/>
      <c r="Y1060" s="257"/>
      <c r="Z1060" s="257"/>
      <c r="AA1060" s="256"/>
      <c r="AB1060" s="256"/>
      <c r="AC1060" s="256"/>
      <c r="AD1060" s="256"/>
      <c r="AE1060" s="256"/>
      <c r="AF1060" s="256"/>
      <c r="AG1060" s="256"/>
      <c r="AH1060" s="258"/>
      <c r="AI1060" s="259"/>
      <c r="AJ1060" s="258"/>
      <c r="AK1060" s="260"/>
      <c r="AL1060" s="261"/>
      <c r="AM1060" s="261"/>
      <c r="AN1060" s="261"/>
      <c r="AO1060" s="264"/>
    </row>
    <row r="1061" spans="21:41" ht="14.25">
      <c r="U1061" s="256"/>
      <c r="V1061" s="257"/>
      <c r="W1061" s="256"/>
      <c r="X1061" s="257"/>
      <c r="Y1061" s="257"/>
      <c r="Z1061" s="257"/>
      <c r="AA1061" s="256"/>
      <c r="AB1061" s="256"/>
      <c r="AC1061" s="256"/>
      <c r="AD1061" s="256"/>
      <c r="AE1061" s="256"/>
      <c r="AF1061" s="256"/>
      <c r="AG1061" s="256"/>
      <c r="AH1061" s="258"/>
      <c r="AI1061" s="259"/>
      <c r="AJ1061" s="258"/>
      <c r="AK1061" s="260"/>
      <c r="AL1061" s="261"/>
      <c r="AM1061" s="261"/>
      <c r="AN1061" s="261"/>
      <c r="AO1061" s="264"/>
    </row>
    <row r="1062" spans="21:41" ht="14.25">
      <c r="U1062" s="256"/>
      <c r="V1062" s="257"/>
      <c r="W1062" s="256"/>
      <c r="X1062" s="257"/>
      <c r="Y1062" s="257"/>
      <c r="Z1062" s="257"/>
      <c r="AA1062" s="256"/>
      <c r="AB1062" s="256"/>
      <c r="AC1062" s="256"/>
      <c r="AD1062" s="256"/>
      <c r="AE1062" s="256"/>
      <c r="AF1062" s="256"/>
      <c r="AG1062" s="256"/>
      <c r="AH1062" s="258"/>
      <c r="AI1062" s="259"/>
      <c r="AJ1062" s="258"/>
      <c r="AK1062" s="260"/>
      <c r="AL1062" s="261"/>
      <c r="AM1062" s="261"/>
      <c r="AN1062" s="261"/>
      <c r="AO1062" s="264"/>
    </row>
    <row r="1063" spans="21:41" ht="14.25">
      <c r="U1063" s="256"/>
      <c r="V1063" s="257"/>
      <c r="W1063" s="256"/>
      <c r="X1063" s="257"/>
      <c r="Y1063" s="257"/>
      <c r="Z1063" s="257"/>
      <c r="AA1063" s="256"/>
      <c r="AB1063" s="256"/>
      <c r="AC1063" s="256"/>
      <c r="AD1063" s="256"/>
      <c r="AE1063" s="256"/>
      <c r="AF1063" s="256"/>
      <c r="AG1063" s="256"/>
      <c r="AH1063" s="258"/>
      <c r="AI1063" s="259"/>
      <c r="AJ1063" s="258"/>
      <c r="AK1063" s="260"/>
      <c r="AL1063" s="261"/>
      <c r="AM1063" s="261"/>
      <c r="AN1063" s="261"/>
      <c r="AO1063" s="264"/>
    </row>
    <row r="1064" spans="21:41" ht="14.25">
      <c r="U1064" s="256"/>
      <c r="V1064" s="257"/>
      <c r="W1064" s="256"/>
      <c r="X1064" s="257"/>
      <c r="Y1064" s="257"/>
      <c r="Z1064" s="257"/>
      <c r="AA1064" s="256"/>
      <c r="AB1064" s="256"/>
      <c r="AC1064" s="256"/>
      <c r="AD1064" s="256"/>
      <c r="AE1064" s="256"/>
      <c r="AF1064" s="256"/>
      <c r="AG1064" s="256"/>
      <c r="AH1064" s="258"/>
      <c r="AI1064" s="259"/>
      <c r="AJ1064" s="258"/>
      <c r="AK1064" s="260"/>
      <c r="AL1064" s="261"/>
      <c r="AM1064" s="261"/>
      <c r="AN1064" s="261"/>
      <c r="AO1064" s="264"/>
    </row>
    <row r="1065" spans="21:41" ht="14.25">
      <c r="U1065" s="256"/>
      <c r="V1065" s="257"/>
      <c r="W1065" s="256"/>
      <c r="X1065" s="257"/>
      <c r="Y1065" s="257"/>
      <c r="Z1065" s="257"/>
      <c r="AA1065" s="256"/>
      <c r="AB1065" s="256"/>
      <c r="AC1065" s="256"/>
      <c r="AD1065" s="256"/>
      <c r="AE1065" s="256"/>
      <c r="AF1065" s="256"/>
      <c r="AG1065" s="256"/>
      <c r="AH1065" s="258"/>
      <c r="AI1065" s="259"/>
      <c r="AJ1065" s="258"/>
      <c r="AK1065" s="260"/>
      <c r="AL1065" s="261"/>
      <c r="AM1065" s="261"/>
      <c r="AN1065" s="261"/>
      <c r="AO1065" s="264"/>
    </row>
    <row r="1066" spans="21:41" ht="14.25">
      <c r="U1066" s="256"/>
      <c r="V1066" s="257"/>
      <c r="W1066" s="256"/>
      <c r="X1066" s="257"/>
      <c r="Y1066" s="257"/>
      <c r="Z1066" s="257"/>
      <c r="AA1066" s="256"/>
      <c r="AB1066" s="256"/>
      <c r="AC1066" s="256"/>
      <c r="AD1066" s="256"/>
      <c r="AE1066" s="256"/>
      <c r="AF1066" s="256"/>
      <c r="AG1066" s="256"/>
      <c r="AH1066" s="258"/>
      <c r="AI1066" s="259"/>
      <c r="AJ1066" s="258"/>
      <c r="AK1066" s="260"/>
      <c r="AL1066" s="261"/>
      <c r="AM1066" s="261"/>
      <c r="AN1066" s="261"/>
      <c r="AO1066" s="264"/>
    </row>
    <row r="1067" spans="21:41" ht="14.25">
      <c r="U1067" s="256"/>
      <c r="V1067" s="257"/>
      <c r="W1067" s="256"/>
      <c r="X1067" s="257"/>
      <c r="Y1067" s="257"/>
      <c r="Z1067" s="257"/>
      <c r="AA1067" s="256"/>
      <c r="AB1067" s="256"/>
      <c r="AC1067" s="256"/>
      <c r="AD1067" s="256"/>
      <c r="AE1067" s="256"/>
      <c r="AF1067" s="256"/>
      <c r="AG1067" s="256"/>
      <c r="AH1067" s="258"/>
      <c r="AI1067" s="259"/>
      <c r="AJ1067" s="258"/>
      <c r="AK1067" s="260"/>
      <c r="AL1067" s="261"/>
      <c r="AM1067" s="261"/>
      <c r="AN1067" s="261"/>
      <c r="AO1067" s="264"/>
    </row>
    <row r="1068" spans="21:41" ht="14.25">
      <c r="U1068" s="256"/>
      <c r="V1068" s="257"/>
      <c r="W1068" s="256"/>
      <c r="X1068" s="257"/>
      <c r="Y1068" s="257"/>
      <c r="Z1068" s="257"/>
      <c r="AA1068" s="256"/>
      <c r="AB1068" s="256"/>
      <c r="AC1068" s="256"/>
      <c r="AD1068" s="256"/>
      <c r="AE1068" s="256"/>
      <c r="AF1068" s="256"/>
      <c r="AG1068" s="256"/>
      <c r="AH1068" s="258"/>
      <c r="AI1068" s="259"/>
      <c r="AJ1068" s="258"/>
      <c r="AK1068" s="260"/>
      <c r="AL1068" s="261"/>
      <c r="AM1068" s="261"/>
      <c r="AN1068" s="261"/>
      <c r="AO1068" s="264"/>
    </row>
    <row r="1069" spans="21:41" ht="14.25">
      <c r="U1069" s="256"/>
      <c r="V1069" s="257"/>
      <c r="W1069" s="256"/>
      <c r="X1069" s="257"/>
      <c r="Y1069" s="257"/>
      <c r="Z1069" s="257"/>
      <c r="AA1069" s="256"/>
      <c r="AB1069" s="256"/>
      <c r="AC1069" s="256"/>
      <c r="AD1069" s="256"/>
      <c r="AE1069" s="256"/>
      <c r="AF1069" s="256"/>
      <c r="AG1069" s="256"/>
      <c r="AH1069" s="258"/>
      <c r="AI1069" s="259"/>
      <c r="AJ1069" s="258"/>
      <c r="AK1069" s="260"/>
      <c r="AL1069" s="261"/>
      <c r="AM1069" s="261"/>
      <c r="AN1069" s="261"/>
      <c r="AO1069" s="264"/>
    </row>
    <row r="1070" spans="21:41" ht="14.25">
      <c r="U1070" s="256"/>
      <c r="V1070" s="257"/>
      <c r="W1070" s="256"/>
      <c r="X1070" s="257"/>
      <c r="Y1070" s="257"/>
      <c r="Z1070" s="257"/>
      <c r="AA1070" s="256"/>
      <c r="AB1070" s="256"/>
      <c r="AC1070" s="256"/>
      <c r="AD1070" s="256"/>
      <c r="AE1070" s="256"/>
      <c r="AF1070" s="256"/>
      <c r="AG1070" s="256"/>
      <c r="AH1070" s="258"/>
      <c r="AI1070" s="259"/>
      <c r="AJ1070" s="258"/>
      <c r="AK1070" s="260"/>
      <c r="AL1070" s="261"/>
      <c r="AM1070" s="261"/>
      <c r="AN1070" s="261"/>
      <c r="AO1070" s="264"/>
    </row>
    <row r="1071" spans="21:41" ht="14.25">
      <c r="U1071" s="256"/>
      <c r="V1071" s="257"/>
      <c r="W1071" s="256"/>
      <c r="X1071" s="257"/>
      <c r="Y1071" s="257"/>
      <c r="Z1071" s="257"/>
      <c r="AA1071" s="256"/>
      <c r="AB1071" s="256"/>
      <c r="AC1071" s="256"/>
      <c r="AD1071" s="256"/>
      <c r="AE1071" s="256"/>
      <c r="AF1071" s="256"/>
      <c r="AG1071" s="256"/>
      <c r="AH1071" s="258"/>
      <c r="AI1071" s="259"/>
      <c r="AJ1071" s="258"/>
      <c r="AK1071" s="260"/>
      <c r="AL1071" s="261"/>
      <c r="AM1071" s="261"/>
      <c r="AN1071" s="261"/>
      <c r="AO1071" s="264"/>
    </row>
    <row r="1072" spans="21:41" ht="14.25">
      <c r="U1072" s="256"/>
      <c r="V1072" s="257"/>
      <c r="W1072" s="256"/>
      <c r="X1072" s="257"/>
      <c r="Y1072" s="257"/>
      <c r="Z1072" s="257"/>
      <c r="AA1072" s="256"/>
      <c r="AB1072" s="256"/>
      <c r="AC1072" s="256"/>
      <c r="AD1072" s="256"/>
      <c r="AE1072" s="256"/>
      <c r="AF1072" s="256"/>
      <c r="AG1072" s="256"/>
      <c r="AH1072" s="258"/>
      <c r="AI1072" s="259"/>
      <c r="AJ1072" s="258"/>
      <c r="AK1072" s="260"/>
      <c r="AL1072" s="261"/>
      <c r="AM1072" s="261"/>
      <c r="AN1072" s="261"/>
      <c r="AO1072" s="264"/>
    </row>
    <row r="1073" spans="21:41" ht="14.25">
      <c r="U1073" s="256"/>
      <c r="V1073" s="257"/>
      <c r="W1073" s="256"/>
      <c r="X1073" s="257"/>
      <c r="Y1073" s="257"/>
      <c r="Z1073" s="257"/>
      <c r="AA1073" s="256"/>
      <c r="AB1073" s="256"/>
      <c r="AC1073" s="256"/>
      <c r="AD1073" s="256"/>
      <c r="AE1073" s="256"/>
      <c r="AF1073" s="256"/>
      <c r="AG1073" s="256"/>
      <c r="AH1073" s="258"/>
      <c r="AI1073" s="259"/>
      <c r="AJ1073" s="258"/>
      <c r="AK1073" s="260"/>
      <c r="AL1073" s="261"/>
      <c r="AM1073" s="261"/>
      <c r="AN1073" s="261"/>
      <c r="AO1073" s="264"/>
    </row>
    <row r="1074" spans="21:41" ht="14.25">
      <c r="U1074" s="256"/>
      <c r="V1074" s="257"/>
      <c r="W1074" s="256"/>
      <c r="X1074" s="257"/>
      <c r="Y1074" s="257"/>
      <c r="Z1074" s="257"/>
      <c r="AA1074" s="256"/>
      <c r="AB1074" s="256"/>
      <c r="AC1074" s="256"/>
      <c r="AD1074" s="256"/>
      <c r="AE1074" s="256"/>
      <c r="AF1074" s="256"/>
      <c r="AG1074" s="256"/>
      <c r="AH1074" s="258"/>
      <c r="AI1074" s="259"/>
      <c r="AJ1074" s="258"/>
      <c r="AK1074" s="260"/>
      <c r="AL1074" s="261"/>
      <c r="AM1074" s="261"/>
      <c r="AN1074" s="261"/>
      <c r="AO1074" s="264"/>
    </row>
    <row r="1075" spans="21:41" ht="14.25">
      <c r="U1075" s="256"/>
      <c r="V1075" s="257"/>
      <c r="W1075" s="256"/>
      <c r="X1075" s="257"/>
      <c r="Y1075" s="257"/>
      <c r="Z1075" s="257"/>
      <c r="AA1075" s="256"/>
      <c r="AB1075" s="256"/>
      <c r="AC1075" s="256"/>
      <c r="AD1075" s="256"/>
      <c r="AE1075" s="256"/>
      <c r="AF1075" s="256"/>
      <c r="AG1075" s="256"/>
      <c r="AH1075" s="258"/>
      <c r="AI1075" s="259"/>
      <c r="AJ1075" s="258"/>
      <c r="AK1075" s="260"/>
      <c r="AL1075" s="261"/>
      <c r="AM1075" s="261"/>
      <c r="AN1075" s="261"/>
      <c r="AO1075" s="264"/>
    </row>
    <row r="1076" spans="21:41" ht="14.25">
      <c r="U1076" s="256"/>
      <c r="V1076" s="257"/>
      <c r="W1076" s="256"/>
      <c r="X1076" s="257"/>
      <c r="Y1076" s="257"/>
      <c r="Z1076" s="257"/>
      <c r="AA1076" s="256"/>
      <c r="AB1076" s="256"/>
      <c r="AC1076" s="256"/>
      <c r="AD1076" s="256"/>
      <c r="AE1076" s="256"/>
      <c r="AF1076" s="256"/>
      <c r="AG1076" s="256"/>
      <c r="AH1076" s="258"/>
      <c r="AI1076" s="259"/>
      <c r="AJ1076" s="258"/>
      <c r="AK1076" s="260"/>
      <c r="AL1076" s="261"/>
      <c r="AM1076" s="261"/>
      <c r="AN1076" s="261"/>
      <c r="AO1076" s="264"/>
    </row>
    <row r="1077" spans="21:41" ht="14.25">
      <c r="U1077" s="256"/>
      <c r="V1077" s="257"/>
      <c r="W1077" s="256"/>
      <c r="X1077" s="257"/>
      <c r="Y1077" s="257"/>
      <c r="Z1077" s="257"/>
      <c r="AA1077" s="256"/>
      <c r="AB1077" s="256"/>
      <c r="AC1077" s="256"/>
      <c r="AD1077" s="256"/>
      <c r="AE1077" s="256"/>
      <c r="AF1077" s="256"/>
      <c r="AG1077" s="256"/>
      <c r="AH1077" s="258"/>
      <c r="AI1077" s="259"/>
      <c r="AJ1077" s="258"/>
      <c r="AK1077" s="260"/>
      <c r="AL1077" s="261"/>
      <c r="AM1077" s="261"/>
      <c r="AN1077" s="261"/>
      <c r="AO1077" s="264"/>
    </row>
    <row r="1078" spans="21:41" ht="14.25">
      <c r="U1078" s="256"/>
      <c r="V1078" s="257"/>
      <c r="W1078" s="256"/>
      <c r="X1078" s="257"/>
      <c r="Y1078" s="257"/>
      <c r="Z1078" s="257"/>
      <c r="AA1078" s="256"/>
      <c r="AB1078" s="256"/>
      <c r="AC1078" s="256"/>
      <c r="AD1078" s="256"/>
      <c r="AE1078" s="256"/>
      <c r="AF1078" s="256"/>
      <c r="AG1078" s="256"/>
      <c r="AH1078" s="258"/>
      <c r="AI1078" s="259"/>
      <c r="AJ1078" s="258"/>
      <c r="AK1078" s="260"/>
      <c r="AL1078" s="261"/>
      <c r="AM1078" s="261"/>
      <c r="AN1078" s="261"/>
      <c r="AO1078" s="264"/>
    </row>
    <row r="1079" spans="21:41" ht="14.25">
      <c r="U1079" s="256"/>
      <c r="V1079" s="257"/>
      <c r="W1079" s="256"/>
      <c r="X1079" s="257"/>
      <c r="Y1079" s="257"/>
      <c r="Z1079" s="257"/>
      <c r="AA1079" s="256"/>
      <c r="AB1079" s="256"/>
      <c r="AC1079" s="256"/>
      <c r="AD1079" s="256"/>
      <c r="AE1079" s="256"/>
      <c r="AF1079" s="256"/>
      <c r="AG1079" s="256"/>
      <c r="AH1079" s="258"/>
      <c r="AI1079" s="259"/>
      <c r="AJ1079" s="258"/>
      <c r="AK1079" s="260"/>
      <c r="AL1079" s="261"/>
      <c r="AM1079" s="261"/>
      <c r="AN1079" s="261"/>
      <c r="AO1079" s="264"/>
    </row>
    <row r="1080" spans="21:41" ht="14.25">
      <c r="U1080" s="256"/>
      <c r="V1080" s="257"/>
      <c r="W1080" s="256"/>
      <c r="X1080" s="257"/>
      <c r="Y1080" s="257"/>
      <c r="Z1080" s="257"/>
      <c r="AA1080" s="256"/>
      <c r="AB1080" s="256"/>
      <c r="AC1080" s="256"/>
      <c r="AD1080" s="256"/>
      <c r="AE1080" s="256"/>
      <c r="AF1080" s="256"/>
      <c r="AG1080" s="256"/>
      <c r="AH1080" s="258"/>
      <c r="AI1080" s="259"/>
      <c r="AJ1080" s="258"/>
      <c r="AK1080" s="260"/>
      <c r="AL1080" s="261"/>
      <c r="AM1080" s="261"/>
      <c r="AN1080" s="261"/>
      <c r="AO1080" s="264"/>
    </row>
    <row r="1081" spans="21:41" ht="14.25">
      <c r="U1081" s="256"/>
      <c r="V1081" s="257"/>
      <c r="W1081" s="256"/>
      <c r="X1081" s="257"/>
      <c r="Y1081" s="257"/>
      <c r="Z1081" s="257"/>
      <c r="AA1081" s="256"/>
      <c r="AB1081" s="256"/>
      <c r="AC1081" s="256"/>
      <c r="AD1081" s="256"/>
      <c r="AE1081" s="256"/>
      <c r="AF1081" s="256"/>
      <c r="AG1081" s="256"/>
      <c r="AH1081" s="258"/>
      <c r="AI1081" s="259"/>
      <c r="AJ1081" s="258"/>
      <c r="AK1081" s="260"/>
      <c r="AL1081" s="261"/>
      <c r="AM1081" s="261"/>
      <c r="AN1081" s="261"/>
      <c r="AO1081" s="264"/>
    </row>
    <row r="1082" spans="21:41" ht="14.25">
      <c r="U1082" s="256"/>
      <c r="V1082" s="257"/>
      <c r="W1082" s="256"/>
      <c r="X1082" s="257"/>
      <c r="Y1082" s="257"/>
      <c r="Z1082" s="257"/>
      <c r="AA1082" s="256"/>
      <c r="AB1082" s="256"/>
      <c r="AC1082" s="256"/>
      <c r="AD1082" s="256"/>
      <c r="AE1082" s="256"/>
      <c r="AF1082" s="256"/>
      <c r="AG1082" s="256"/>
      <c r="AH1082" s="258"/>
      <c r="AI1082" s="259"/>
      <c r="AJ1082" s="258"/>
      <c r="AK1082" s="260"/>
      <c r="AL1082" s="261"/>
      <c r="AM1082" s="261"/>
      <c r="AN1082" s="261"/>
      <c r="AO1082" s="264"/>
    </row>
    <row r="1083" spans="21:41" ht="14.25">
      <c r="U1083" s="256"/>
      <c r="V1083" s="257"/>
      <c r="W1083" s="256"/>
      <c r="X1083" s="257"/>
      <c r="Y1083" s="257"/>
      <c r="Z1083" s="257"/>
      <c r="AA1083" s="256"/>
      <c r="AB1083" s="256"/>
      <c r="AC1083" s="256"/>
      <c r="AD1083" s="256"/>
      <c r="AE1083" s="256"/>
      <c r="AF1083" s="256"/>
      <c r="AG1083" s="256"/>
      <c r="AH1083" s="258"/>
      <c r="AI1083" s="259"/>
      <c r="AJ1083" s="258"/>
      <c r="AK1083" s="260"/>
      <c r="AL1083" s="261"/>
      <c r="AM1083" s="261"/>
      <c r="AN1083" s="261"/>
      <c r="AO1083" s="264"/>
    </row>
    <row r="1084" spans="21:41" ht="14.25">
      <c r="U1084" s="256"/>
      <c r="V1084" s="257"/>
      <c r="W1084" s="256"/>
      <c r="X1084" s="257"/>
      <c r="Y1084" s="257"/>
      <c r="Z1084" s="257"/>
      <c r="AA1084" s="256"/>
      <c r="AB1084" s="256"/>
      <c r="AC1084" s="256"/>
      <c r="AD1084" s="256"/>
      <c r="AE1084" s="256"/>
      <c r="AF1084" s="256"/>
      <c r="AG1084" s="256"/>
      <c r="AH1084" s="258"/>
      <c r="AI1084" s="259"/>
      <c r="AJ1084" s="258"/>
      <c r="AK1084" s="260"/>
      <c r="AL1084" s="261"/>
      <c r="AM1084" s="261"/>
      <c r="AN1084" s="261"/>
      <c r="AO1084" s="264"/>
    </row>
    <row r="1085" spans="21:41" ht="14.25">
      <c r="U1085" s="256"/>
      <c r="V1085" s="257"/>
      <c r="W1085" s="256"/>
      <c r="X1085" s="257"/>
      <c r="Y1085" s="257"/>
      <c r="Z1085" s="257"/>
      <c r="AA1085" s="256"/>
      <c r="AB1085" s="256"/>
      <c r="AC1085" s="256"/>
      <c r="AD1085" s="256"/>
      <c r="AE1085" s="256"/>
      <c r="AF1085" s="256"/>
      <c r="AG1085" s="256"/>
      <c r="AH1085" s="258"/>
      <c r="AI1085" s="259"/>
      <c r="AJ1085" s="258"/>
      <c r="AK1085" s="260"/>
      <c r="AL1085" s="261"/>
      <c r="AM1085" s="261"/>
      <c r="AN1085" s="261"/>
      <c r="AO1085" s="264"/>
    </row>
    <row r="1086" spans="21:41" ht="14.25">
      <c r="U1086" s="256"/>
      <c r="V1086" s="257"/>
      <c r="W1086" s="256"/>
      <c r="X1086" s="257"/>
      <c r="Y1086" s="257"/>
      <c r="Z1086" s="257"/>
      <c r="AA1086" s="256"/>
      <c r="AB1086" s="256"/>
      <c r="AC1086" s="256"/>
      <c r="AD1086" s="256"/>
      <c r="AE1086" s="256"/>
      <c r="AF1086" s="256"/>
      <c r="AG1086" s="256"/>
      <c r="AH1086" s="258"/>
      <c r="AI1086" s="259"/>
      <c r="AJ1086" s="258"/>
      <c r="AK1086" s="260"/>
      <c r="AL1086" s="261"/>
      <c r="AM1086" s="261"/>
      <c r="AN1086" s="261"/>
      <c r="AO1086" s="264"/>
    </row>
    <row r="1087" spans="21:41" ht="14.25">
      <c r="U1087" s="256"/>
      <c r="V1087" s="257"/>
      <c r="W1087" s="256"/>
      <c r="X1087" s="257"/>
      <c r="Y1087" s="257"/>
      <c r="Z1087" s="257"/>
      <c r="AA1087" s="256"/>
      <c r="AB1087" s="256"/>
      <c r="AC1087" s="256"/>
      <c r="AD1087" s="256"/>
      <c r="AE1087" s="256"/>
      <c r="AF1087" s="256"/>
      <c r="AG1087" s="256"/>
      <c r="AH1087" s="258"/>
      <c r="AI1087" s="259"/>
      <c r="AJ1087" s="258"/>
      <c r="AK1087" s="260"/>
      <c r="AL1087" s="261"/>
      <c r="AM1087" s="261"/>
      <c r="AN1087" s="261"/>
      <c r="AO1087" s="264"/>
    </row>
    <row r="1088" spans="21:41" ht="14.25">
      <c r="U1088" s="256"/>
      <c r="V1088" s="257"/>
      <c r="W1088" s="256"/>
      <c r="X1088" s="257"/>
      <c r="Y1088" s="257"/>
      <c r="Z1088" s="257"/>
      <c r="AA1088" s="256"/>
      <c r="AB1088" s="256"/>
      <c r="AC1088" s="256"/>
      <c r="AD1088" s="256"/>
      <c r="AE1088" s="256"/>
      <c r="AF1088" s="256"/>
      <c r="AG1088" s="256"/>
      <c r="AH1088" s="258"/>
      <c r="AI1088" s="259"/>
      <c r="AJ1088" s="258"/>
      <c r="AK1088" s="260"/>
      <c r="AL1088" s="261"/>
      <c r="AM1088" s="261"/>
      <c r="AN1088" s="261"/>
      <c r="AO1088" s="264"/>
    </row>
    <row r="1089" spans="21:41" ht="14.25">
      <c r="U1089" s="256"/>
      <c r="V1089" s="257"/>
      <c r="W1089" s="256"/>
      <c r="X1089" s="257"/>
      <c r="Y1089" s="257"/>
      <c r="Z1089" s="257"/>
      <c r="AA1089" s="256"/>
      <c r="AB1089" s="256"/>
      <c r="AC1089" s="256"/>
      <c r="AD1089" s="256"/>
      <c r="AE1089" s="256"/>
      <c r="AF1089" s="256"/>
      <c r="AG1089" s="256"/>
      <c r="AH1089" s="258"/>
      <c r="AI1089" s="259"/>
      <c r="AJ1089" s="258"/>
      <c r="AK1089" s="260"/>
      <c r="AL1089" s="261"/>
      <c r="AM1089" s="261"/>
      <c r="AN1089" s="261"/>
      <c r="AO1089" s="264"/>
    </row>
    <row r="1090" spans="21:41" ht="14.25">
      <c r="U1090" s="256"/>
      <c r="V1090" s="257"/>
      <c r="W1090" s="256"/>
      <c r="X1090" s="257"/>
      <c r="Y1090" s="257"/>
      <c r="Z1090" s="257"/>
      <c r="AA1090" s="256"/>
      <c r="AB1090" s="256"/>
      <c r="AC1090" s="256"/>
      <c r="AD1090" s="256"/>
      <c r="AE1090" s="256"/>
      <c r="AF1090" s="256"/>
      <c r="AG1090" s="256"/>
      <c r="AH1090" s="258"/>
      <c r="AI1090" s="259"/>
      <c r="AJ1090" s="258"/>
      <c r="AK1090" s="260"/>
      <c r="AL1090" s="261"/>
      <c r="AM1090" s="261"/>
      <c r="AN1090" s="261"/>
      <c r="AO1090" s="264"/>
    </row>
    <row r="1091" spans="21:41" ht="14.25">
      <c r="U1091" s="256"/>
      <c r="V1091" s="257"/>
      <c r="W1091" s="256"/>
      <c r="X1091" s="257"/>
      <c r="Y1091" s="257"/>
      <c r="Z1091" s="257"/>
      <c r="AA1091" s="256"/>
      <c r="AB1091" s="256"/>
      <c r="AC1091" s="256"/>
      <c r="AD1091" s="256"/>
      <c r="AE1091" s="256"/>
      <c r="AF1091" s="256"/>
      <c r="AG1091" s="256"/>
      <c r="AH1091" s="258"/>
      <c r="AI1091" s="259"/>
      <c r="AJ1091" s="258"/>
      <c r="AK1091" s="260"/>
      <c r="AL1091" s="261"/>
      <c r="AM1091" s="261"/>
      <c r="AN1091" s="261"/>
      <c r="AO1091" s="264"/>
    </row>
    <row r="1092" spans="21:41" ht="14.25">
      <c r="U1092" s="256"/>
      <c r="V1092" s="257"/>
      <c r="W1092" s="256"/>
      <c r="X1092" s="257"/>
      <c r="Y1092" s="257"/>
      <c r="Z1092" s="257"/>
      <c r="AA1092" s="256"/>
      <c r="AB1092" s="256"/>
      <c r="AC1092" s="256"/>
      <c r="AD1092" s="256"/>
      <c r="AE1092" s="256"/>
      <c r="AF1092" s="256"/>
      <c r="AG1092" s="256"/>
      <c r="AH1092" s="258"/>
      <c r="AI1092" s="259"/>
      <c r="AJ1092" s="258"/>
      <c r="AK1092" s="260"/>
      <c r="AL1092" s="261"/>
      <c r="AM1092" s="261"/>
      <c r="AN1092" s="261"/>
      <c r="AO1092" s="264"/>
    </row>
    <row r="1093" spans="21:41" ht="14.25">
      <c r="U1093" s="256"/>
      <c r="V1093" s="257"/>
      <c r="W1093" s="256"/>
      <c r="X1093" s="257"/>
      <c r="Y1093" s="257"/>
      <c r="Z1093" s="257"/>
      <c r="AA1093" s="256"/>
      <c r="AB1093" s="256"/>
      <c r="AC1093" s="256"/>
      <c r="AD1093" s="256"/>
      <c r="AE1093" s="256"/>
      <c r="AF1093" s="256"/>
      <c r="AG1093" s="256"/>
      <c r="AH1093" s="258"/>
      <c r="AI1093" s="259"/>
      <c r="AJ1093" s="258"/>
      <c r="AK1093" s="260"/>
      <c r="AL1093" s="261"/>
      <c r="AM1093" s="261"/>
      <c r="AN1093" s="261"/>
      <c r="AO1093" s="264"/>
    </row>
    <row r="1094" spans="21:41" ht="14.25">
      <c r="U1094" s="256"/>
      <c r="V1094" s="257"/>
      <c r="W1094" s="256"/>
      <c r="X1094" s="257"/>
      <c r="Y1094" s="257"/>
      <c r="Z1094" s="257"/>
      <c r="AA1094" s="256"/>
      <c r="AB1094" s="256"/>
      <c r="AC1094" s="256"/>
      <c r="AD1094" s="256"/>
      <c r="AE1094" s="256"/>
      <c r="AF1094" s="256"/>
      <c r="AG1094" s="256"/>
      <c r="AH1094" s="258"/>
      <c r="AI1094" s="259"/>
      <c r="AJ1094" s="258"/>
      <c r="AK1094" s="260"/>
      <c r="AL1094" s="261"/>
      <c r="AM1094" s="261"/>
      <c r="AN1094" s="261"/>
      <c r="AO1094" s="264"/>
    </row>
    <row r="1095" spans="21:41" ht="14.25">
      <c r="U1095" s="256"/>
      <c r="V1095" s="257"/>
      <c r="W1095" s="256"/>
      <c r="X1095" s="257"/>
      <c r="Y1095" s="257"/>
      <c r="Z1095" s="257"/>
      <c r="AA1095" s="256"/>
      <c r="AB1095" s="256"/>
      <c r="AC1095" s="256"/>
      <c r="AD1095" s="256"/>
      <c r="AE1095" s="256"/>
      <c r="AF1095" s="256"/>
      <c r="AG1095" s="256"/>
      <c r="AH1095" s="258"/>
      <c r="AI1095" s="259"/>
      <c r="AJ1095" s="258"/>
      <c r="AK1095" s="260"/>
      <c r="AL1095" s="261"/>
      <c r="AM1095" s="261"/>
      <c r="AN1095" s="261"/>
      <c r="AO1095" s="264"/>
    </row>
    <row r="1096" spans="21:41" ht="14.25">
      <c r="U1096" s="256"/>
      <c r="V1096" s="257"/>
      <c r="W1096" s="256"/>
      <c r="X1096" s="257"/>
      <c r="Y1096" s="257"/>
      <c r="Z1096" s="257"/>
      <c r="AA1096" s="256"/>
      <c r="AB1096" s="256"/>
      <c r="AC1096" s="256"/>
      <c r="AD1096" s="256"/>
      <c r="AE1096" s="256"/>
      <c r="AF1096" s="256"/>
      <c r="AG1096" s="256"/>
      <c r="AH1096" s="258"/>
      <c r="AI1096" s="259"/>
      <c r="AJ1096" s="258"/>
      <c r="AK1096" s="260"/>
      <c r="AL1096" s="261"/>
      <c r="AM1096" s="261"/>
      <c r="AN1096" s="261"/>
      <c r="AO1096" s="264"/>
    </row>
    <row r="1097" spans="21:41" ht="14.25">
      <c r="U1097" s="256"/>
      <c r="V1097" s="257"/>
      <c r="W1097" s="256"/>
      <c r="X1097" s="257"/>
      <c r="Y1097" s="257"/>
      <c r="Z1097" s="257"/>
      <c r="AA1097" s="256"/>
      <c r="AB1097" s="256"/>
      <c r="AC1097" s="256"/>
      <c r="AD1097" s="256"/>
      <c r="AE1097" s="256"/>
      <c r="AF1097" s="256"/>
      <c r="AG1097" s="256"/>
      <c r="AH1097" s="258"/>
      <c r="AI1097" s="259"/>
      <c r="AJ1097" s="258"/>
      <c r="AK1097" s="260"/>
      <c r="AL1097" s="261"/>
      <c r="AM1097" s="261"/>
      <c r="AN1097" s="261"/>
      <c r="AO1097" s="264"/>
    </row>
    <row r="1098" spans="21:41" ht="14.25">
      <c r="U1098" s="256"/>
      <c r="V1098" s="257"/>
      <c r="W1098" s="256"/>
      <c r="X1098" s="257"/>
      <c r="Y1098" s="257"/>
      <c r="Z1098" s="257"/>
      <c r="AA1098" s="256"/>
      <c r="AB1098" s="256"/>
      <c r="AC1098" s="256"/>
      <c r="AD1098" s="256"/>
      <c r="AE1098" s="256"/>
      <c r="AF1098" s="256"/>
      <c r="AG1098" s="256"/>
      <c r="AH1098" s="258"/>
      <c r="AI1098" s="259"/>
      <c r="AJ1098" s="258"/>
      <c r="AK1098" s="260"/>
      <c r="AL1098" s="261"/>
      <c r="AM1098" s="261"/>
      <c r="AN1098" s="261"/>
      <c r="AO1098" s="264"/>
    </row>
    <row r="1099" spans="21:41" ht="14.25">
      <c r="U1099" s="256"/>
      <c r="V1099" s="257"/>
      <c r="W1099" s="256"/>
      <c r="X1099" s="257"/>
      <c r="Y1099" s="257"/>
      <c r="Z1099" s="257"/>
      <c r="AA1099" s="256"/>
      <c r="AB1099" s="256"/>
      <c r="AC1099" s="256"/>
      <c r="AD1099" s="256"/>
      <c r="AE1099" s="256"/>
      <c r="AF1099" s="256"/>
      <c r="AG1099" s="256"/>
      <c r="AH1099" s="258"/>
      <c r="AI1099" s="259"/>
      <c r="AJ1099" s="258"/>
      <c r="AK1099" s="260"/>
      <c r="AL1099" s="261"/>
      <c r="AM1099" s="261"/>
      <c r="AN1099" s="261"/>
      <c r="AO1099" s="264"/>
    </row>
    <row r="1100" spans="21:41" ht="14.25">
      <c r="U1100" s="256"/>
      <c r="V1100" s="257"/>
      <c r="W1100" s="256"/>
      <c r="X1100" s="257"/>
      <c r="Y1100" s="257"/>
      <c r="Z1100" s="257"/>
      <c r="AA1100" s="256"/>
      <c r="AB1100" s="256"/>
      <c r="AC1100" s="256"/>
      <c r="AD1100" s="256"/>
      <c r="AE1100" s="256"/>
      <c r="AF1100" s="256"/>
      <c r="AG1100" s="256"/>
      <c r="AH1100" s="258"/>
      <c r="AI1100" s="259"/>
      <c r="AJ1100" s="258"/>
      <c r="AK1100" s="260"/>
      <c r="AL1100" s="261"/>
      <c r="AM1100" s="261"/>
      <c r="AN1100" s="261"/>
      <c r="AO1100" s="264"/>
    </row>
    <row r="1101" spans="21:41" ht="14.25">
      <c r="U1101" s="256"/>
      <c r="V1101" s="257"/>
      <c r="W1101" s="256"/>
      <c r="X1101" s="257"/>
      <c r="Y1101" s="257"/>
      <c r="Z1101" s="257"/>
      <c r="AA1101" s="256"/>
      <c r="AB1101" s="256"/>
      <c r="AC1101" s="256"/>
      <c r="AD1101" s="256"/>
      <c r="AE1101" s="256"/>
      <c r="AF1101" s="256"/>
      <c r="AG1101" s="256"/>
      <c r="AH1101" s="258"/>
      <c r="AI1101" s="259"/>
      <c r="AJ1101" s="258"/>
      <c r="AK1101" s="260"/>
      <c r="AL1101" s="261"/>
      <c r="AM1101" s="261"/>
      <c r="AN1101" s="261"/>
      <c r="AO1101" s="264"/>
    </row>
    <row r="1102" spans="21:41" ht="14.25">
      <c r="U1102" s="256"/>
      <c r="V1102" s="257"/>
      <c r="W1102" s="256"/>
      <c r="X1102" s="257"/>
      <c r="Y1102" s="257"/>
      <c r="Z1102" s="257"/>
      <c r="AA1102" s="256"/>
      <c r="AB1102" s="256"/>
      <c r="AC1102" s="256"/>
      <c r="AD1102" s="256"/>
      <c r="AE1102" s="256"/>
      <c r="AF1102" s="256"/>
      <c r="AG1102" s="256"/>
      <c r="AH1102" s="258"/>
      <c r="AI1102" s="259"/>
      <c r="AJ1102" s="258"/>
      <c r="AK1102" s="260"/>
      <c r="AL1102" s="261"/>
      <c r="AM1102" s="261"/>
      <c r="AN1102" s="261"/>
      <c r="AO1102" s="264"/>
    </row>
    <row r="1103" spans="21:41" ht="14.25">
      <c r="U1103" s="256"/>
      <c r="V1103" s="257"/>
      <c r="W1103" s="256"/>
      <c r="X1103" s="257"/>
      <c r="Y1103" s="257"/>
      <c r="Z1103" s="257"/>
      <c r="AA1103" s="256"/>
      <c r="AB1103" s="256"/>
      <c r="AC1103" s="256"/>
      <c r="AD1103" s="256"/>
      <c r="AE1103" s="256"/>
      <c r="AF1103" s="256"/>
      <c r="AG1103" s="256"/>
      <c r="AH1103" s="258"/>
      <c r="AI1103" s="259"/>
      <c r="AJ1103" s="258"/>
      <c r="AK1103" s="260"/>
      <c r="AL1103" s="261"/>
      <c r="AM1103" s="261"/>
      <c r="AN1103" s="261"/>
      <c r="AO1103" s="264"/>
    </row>
    <row r="1104" spans="21:41" ht="14.25">
      <c r="U1104" s="256"/>
      <c r="V1104" s="257"/>
      <c r="W1104" s="256"/>
      <c r="X1104" s="257"/>
      <c r="Y1104" s="257"/>
      <c r="Z1104" s="257"/>
      <c r="AA1104" s="256"/>
      <c r="AB1104" s="256"/>
      <c r="AC1104" s="256"/>
      <c r="AD1104" s="256"/>
      <c r="AE1104" s="256"/>
      <c r="AF1104" s="256"/>
      <c r="AG1104" s="256"/>
      <c r="AH1104" s="258"/>
      <c r="AI1104" s="259"/>
      <c r="AJ1104" s="258"/>
      <c r="AK1104" s="260"/>
      <c r="AL1104" s="261"/>
      <c r="AM1104" s="261"/>
      <c r="AN1104" s="261"/>
      <c r="AO1104" s="264"/>
    </row>
    <row r="1105" spans="21:41" ht="14.25">
      <c r="U1105" s="256"/>
      <c r="V1105" s="257"/>
      <c r="W1105" s="256"/>
      <c r="X1105" s="257"/>
      <c r="Y1105" s="257"/>
      <c r="Z1105" s="257"/>
      <c r="AA1105" s="256"/>
      <c r="AB1105" s="256"/>
      <c r="AC1105" s="256"/>
      <c r="AD1105" s="256"/>
      <c r="AE1105" s="256"/>
      <c r="AF1105" s="256"/>
      <c r="AG1105" s="256"/>
      <c r="AH1105" s="258"/>
      <c r="AI1105" s="259"/>
      <c r="AJ1105" s="258"/>
      <c r="AK1105" s="260"/>
      <c r="AL1105" s="261"/>
      <c r="AM1105" s="261"/>
      <c r="AN1105" s="261"/>
      <c r="AO1105" s="264"/>
    </row>
    <row r="1106" spans="21:41" ht="14.25">
      <c r="U1106" s="256"/>
      <c r="V1106" s="257"/>
      <c r="W1106" s="256"/>
      <c r="X1106" s="257"/>
      <c r="Y1106" s="257"/>
      <c r="Z1106" s="257"/>
      <c r="AA1106" s="256"/>
      <c r="AB1106" s="256"/>
      <c r="AC1106" s="256"/>
      <c r="AD1106" s="256"/>
      <c r="AE1106" s="256"/>
      <c r="AF1106" s="256"/>
      <c r="AG1106" s="256"/>
      <c r="AH1106" s="258"/>
      <c r="AI1106" s="259"/>
      <c r="AJ1106" s="258"/>
      <c r="AK1106" s="260"/>
      <c r="AL1106" s="261"/>
      <c r="AM1106" s="261"/>
      <c r="AN1106" s="261"/>
      <c r="AO1106" s="264"/>
    </row>
    <row r="1107" spans="21:41" ht="14.25">
      <c r="U1107" s="256"/>
      <c r="V1107" s="257"/>
      <c r="W1107" s="256"/>
      <c r="X1107" s="257"/>
      <c r="Y1107" s="257"/>
      <c r="Z1107" s="257"/>
      <c r="AA1107" s="256"/>
      <c r="AB1107" s="256"/>
      <c r="AC1107" s="256"/>
      <c r="AD1107" s="256"/>
      <c r="AE1107" s="256"/>
      <c r="AF1107" s="256"/>
      <c r="AG1107" s="256"/>
      <c r="AH1107" s="258"/>
      <c r="AI1107" s="259"/>
      <c r="AJ1107" s="258"/>
      <c r="AK1107" s="260"/>
      <c r="AL1107" s="261"/>
      <c r="AM1107" s="261"/>
      <c r="AN1107" s="261"/>
      <c r="AO1107" s="264"/>
    </row>
    <row r="1108" spans="21:41" ht="14.25">
      <c r="U1108" s="256"/>
      <c r="V1108" s="257"/>
      <c r="W1108" s="256"/>
      <c r="X1108" s="257"/>
      <c r="Y1108" s="257"/>
      <c r="Z1108" s="257"/>
      <c r="AA1108" s="256"/>
      <c r="AB1108" s="256"/>
      <c r="AC1108" s="256"/>
      <c r="AD1108" s="256"/>
      <c r="AE1108" s="256"/>
      <c r="AF1108" s="256"/>
      <c r="AG1108" s="256"/>
      <c r="AH1108" s="258"/>
      <c r="AI1108" s="259"/>
      <c r="AJ1108" s="258"/>
      <c r="AK1108" s="260"/>
      <c r="AL1108" s="261"/>
      <c r="AM1108" s="261"/>
      <c r="AN1108" s="261"/>
      <c r="AO1108" s="264"/>
    </row>
    <row r="1109" spans="21:41" ht="14.25">
      <c r="U1109" s="256"/>
      <c r="V1109" s="257"/>
      <c r="W1109" s="256"/>
      <c r="X1109" s="257"/>
      <c r="Y1109" s="257"/>
      <c r="Z1109" s="257"/>
      <c r="AA1109" s="256"/>
      <c r="AB1109" s="256"/>
      <c r="AC1109" s="256"/>
      <c r="AD1109" s="256"/>
      <c r="AE1109" s="256"/>
      <c r="AF1109" s="256"/>
      <c r="AG1109" s="256"/>
      <c r="AH1109" s="258"/>
      <c r="AI1109" s="259"/>
      <c r="AJ1109" s="258"/>
      <c r="AK1109" s="260"/>
      <c r="AL1109" s="261"/>
      <c r="AM1109" s="261"/>
      <c r="AN1109" s="261"/>
      <c r="AO1109" s="264"/>
    </row>
    <row r="1110" spans="21:41" ht="14.25">
      <c r="U1110" s="256"/>
      <c r="V1110" s="257"/>
      <c r="W1110" s="256"/>
      <c r="X1110" s="257"/>
      <c r="Y1110" s="257"/>
      <c r="Z1110" s="257"/>
      <c r="AA1110" s="256"/>
      <c r="AB1110" s="256"/>
      <c r="AC1110" s="256"/>
      <c r="AD1110" s="256"/>
      <c r="AE1110" s="256"/>
      <c r="AF1110" s="256"/>
      <c r="AG1110" s="256"/>
      <c r="AH1110" s="258"/>
      <c r="AI1110" s="259"/>
      <c r="AJ1110" s="258"/>
      <c r="AK1110" s="260"/>
      <c r="AL1110" s="261"/>
      <c r="AM1110" s="261"/>
      <c r="AN1110" s="261"/>
      <c r="AO1110" s="264"/>
    </row>
    <row r="1111" spans="21:41" ht="14.25">
      <c r="U1111" s="256"/>
      <c r="V1111" s="257"/>
      <c r="W1111" s="256"/>
      <c r="X1111" s="257"/>
      <c r="Y1111" s="257"/>
      <c r="Z1111" s="257"/>
      <c r="AA1111" s="256"/>
      <c r="AB1111" s="256"/>
      <c r="AC1111" s="256"/>
      <c r="AD1111" s="256"/>
      <c r="AE1111" s="256"/>
      <c r="AF1111" s="256"/>
      <c r="AG1111" s="256"/>
      <c r="AH1111" s="258"/>
      <c r="AI1111" s="259"/>
      <c r="AJ1111" s="258"/>
      <c r="AK1111" s="260"/>
      <c r="AL1111" s="261"/>
      <c r="AM1111" s="261"/>
      <c r="AN1111" s="261"/>
      <c r="AO1111" s="264"/>
    </row>
    <row r="1112" spans="21:41" ht="14.25">
      <c r="U1112" s="256"/>
      <c r="V1112" s="257"/>
      <c r="W1112" s="256"/>
      <c r="X1112" s="257"/>
      <c r="Y1112" s="257"/>
      <c r="Z1112" s="257"/>
      <c r="AA1112" s="256"/>
      <c r="AB1112" s="256"/>
      <c r="AC1112" s="256"/>
      <c r="AD1112" s="256"/>
      <c r="AE1112" s="256"/>
      <c r="AF1112" s="256"/>
      <c r="AG1112" s="256"/>
      <c r="AH1112" s="258"/>
      <c r="AI1112" s="259"/>
      <c r="AJ1112" s="258"/>
      <c r="AK1112" s="260"/>
      <c r="AL1112" s="261"/>
      <c r="AM1112" s="261"/>
      <c r="AN1112" s="261"/>
      <c r="AO1112" s="264"/>
    </row>
    <row r="1113" spans="21:41" ht="14.25">
      <c r="U1113" s="256"/>
      <c r="V1113" s="257"/>
      <c r="W1113" s="256"/>
      <c r="X1113" s="257"/>
      <c r="Y1113" s="257"/>
      <c r="Z1113" s="257"/>
      <c r="AA1113" s="256"/>
      <c r="AB1113" s="256"/>
      <c r="AC1113" s="256"/>
      <c r="AD1113" s="256"/>
      <c r="AE1113" s="256"/>
      <c r="AF1113" s="256"/>
      <c r="AG1113" s="256"/>
      <c r="AH1113" s="258"/>
      <c r="AI1113" s="259"/>
      <c r="AJ1113" s="258"/>
      <c r="AK1113" s="260"/>
      <c r="AL1113" s="261"/>
      <c r="AM1113" s="261"/>
      <c r="AN1113" s="261"/>
      <c r="AO1113" s="264"/>
    </row>
    <row r="1114" spans="21:41" ht="14.25">
      <c r="U1114" s="256"/>
      <c r="V1114" s="257"/>
      <c r="W1114" s="256"/>
      <c r="X1114" s="257"/>
      <c r="Y1114" s="257"/>
      <c r="Z1114" s="257"/>
      <c r="AA1114" s="256"/>
      <c r="AB1114" s="256"/>
      <c r="AC1114" s="256"/>
      <c r="AD1114" s="256"/>
      <c r="AE1114" s="256"/>
      <c r="AF1114" s="256"/>
      <c r="AG1114" s="256"/>
      <c r="AH1114" s="258"/>
      <c r="AI1114" s="259"/>
      <c r="AJ1114" s="258"/>
      <c r="AK1114" s="260"/>
      <c r="AL1114" s="261"/>
      <c r="AM1114" s="261"/>
      <c r="AN1114" s="261"/>
      <c r="AO1114" s="264"/>
    </row>
    <row r="1115" spans="21:41" ht="14.25">
      <c r="U1115" s="256"/>
      <c r="V1115" s="257"/>
      <c r="W1115" s="256"/>
      <c r="X1115" s="257"/>
      <c r="Y1115" s="257"/>
      <c r="Z1115" s="257"/>
      <c r="AA1115" s="256"/>
      <c r="AB1115" s="256"/>
      <c r="AC1115" s="256"/>
      <c r="AD1115" s="256"/>
      <c r="AE1115" s="256"/>
      <c r="AF1115" s="256"/>
      <c r="AG1115" s="256"/>
      <c r="AH1115" s="258"/>
      <c r="AI1115" s="259"/>
      <c r="AJ1115" s="258"/>
      <c r="AK1115" s="260"/>
      <c r="AL1115" s="261"/>
      <c r="AM1115" s="261"/>
      <c r="AN1115" s="261"/>
      <c r="AO1115" s="264"/>
    </row>
    <row r="1116" spans="21:41" ht="14.25">
      <c r="U1116" s="256"/>
      <c r="V1116" s="257"/>
      <c r="W1116" s="256"/>
      <c r="X1116" s="257"/>
      <c r="Y1116" s="257"/>
      <c r="Z1116" s="257"/>
      <c r="AA1116" s="256"/>
      <c r="AB1116" s="256"/>
      <c r="AC1116" s="256"/>
      <c r="AD1116" s="256"/>
      <c r="AE1116" s="256"/>
      <c r="AF1116" s="256"/>
      <c r="AG1116" s="256"/>
      <c r="AH1116" s="258"/>
      <c r="AI1116" s="259"/>
      <c r="AJ1116" s="258"/>
      <c r="AK1116" s="260"/>
      <c r="AL1116" s="261"/>
      <c r="AM1116" s="261"/>
      <c r="AN1116" s="261"/>
      <c r="AO1116" s="264"/>
    </row>
    <row r="1117" spans="21:41" ht="14.25">
      <c r="U1117" s="256"/>
      <c r="V1117" s="257"/>
      <c r="W1117" s="256"/>
      <c r="X1117" s="257"/>
      <c r="Y1117" s="257"/>
      <c r="Z1117" s="257"/>
      <c r="AA1117" s="256"/>
      <c r="AB1117" s="256"/>
      <c r="AC1117" s="256"/>
      <c r="AD1117" s="256"/>
      <c r="AE1117" s="256"/>
      <c r="AF1117" s="256"/>
      <c r="AG1117" s="256"/>
      <c r="AH1117" s="258"/>
      <c r="AI1117" s="259"/>
      <c r="AJ1117" s="258"/>
      <c r="AK1117" s="260"/>
      <c r="AL1117" s="261"/>
      <c r="AM1117" s="261"/>
      <c r="AN1117" s="261"/>
      <c r="AO1117" s="264"/>
    </row>
    <row r="1118" spans="21:41" ht="14.25">
      <c r="U1118" s="256"/>
      <c r="V1118" s="257"/>
      <c r="W1118" s="256"/>
      <c r="X1118" s="257"/>
      <c r="Y1118" s="257"/>
      <c r="Z1118" s="257"/>
      <c r="AA1118" s="256"/>
      <c r="AB1118" s="256"/>
      <c r="AC1118" s="256"/>
      <c r="AD1118" s="256"/>
      <c r="AE1118" s="256"/>
      <c r="AF1118" s="256"/>
      <c r="AG1118" s="256"/>
      <c r="AH1118" s="258"/>
      <c r="AI1118" s="259"/>
      <c r="AJ1118" s="258"/>
      <c r="AK1118" s="260"/>
      <c r="AL1118" s="261"/>
      <c r="AM1118" s="261"/>
      <c r="AN1118" s="261"/>
      <c r="AO1118" s="264"/>
    </row>
    <row r="1119" spans="21:41" ht="14.25">
      <c r="U1119" s="256"/>
      <c r="V1119" s="257"/>
      <c r="W1119" s="256"/>
      <c r="X1119" s="257"/>
      <c r="Y1119" s="257"/>
      <c r="Z1119" s="257"/>
      <c r="AA1119" s="256"/>
      <c r="AB1119" s="256"/>
      <c r="AC1119" s="256"/>
      <c r="AD1119" s="256"/>
      <c r="AE1119" s="256"/>
      <c r="AF1119" s="256"/>
      <c r="AG1119" s="256"/>
      <c r="AH1119" s="258"/>
      <c r="AI1119" s="259"/>
      <c r="AJ1119" s="258"/>
      <c r="AK1119" s="260"/>
      <c r="AL1119" s="261"/>
      <c r="AM1119" s="261"/>
      <c r="AN1119" s="261"/>
      <c r="AO1119" s="264"/>
    </row>
    <row r="1120" spans="21:41" ht="14.25">
      <c r="U1120" s="256"/>
      <c r="V1120" s="257"/>
      <c r="W1120" s="256"/>
      <c r="X1120" s="257"/>
      <c r="Y1120" s="257"/>
      <c r="Z1120" s="257"/>
      <c r="AA1120" s="256"/>
      <c r="AB1120" s="256"/>
      <c r="AC1120" s="256"/>
      <c r="AD1120" s="256"/>
      <c r="AE1120" s="256"/>
      <c r="AF1120" s="256"/>
      <c r="AG1120" s="256"/>
      <c r="AH1120" s="258"/>
      <c r="AI1120" s="259"/>
      <c r="AJ1120" s="258"/>
      <c r="AK1120" s="260"/>
      <c r="AL1120" s="261"/>
      <c r="AM1120" s="261"/>
      <c r="AN1120" s="261"/>
      <c r="AO1120" s="264"/>
    </row>
    <row r="1121" spans="21:41" ht="14.25">
      <c r="U1121" s="256"/>
      <c r="V1121" s="257"/>
      <c r="W1121" s="256"/>
      <c r="X1121" s="257"/>
      <c r="Y1121" s="257"/>
      <c r="Z1121" s="257"/>
      <c r="AA1121" s="256"/>
      <c r="AB1121" s="256"/>
      <c r="AC1121" s="256"/>
      <c r="AD1121" s="256"/>
      <c r="AE1121" s="256"/>
      <c r="AF1121" s="256"/>
      <c r="AG1121" s="256"/>
      <c r="AH1121" s="258"/>
      <c r="AI1121" s="259"/>
      <c r="AJ1121" s="258"/>
      <c r="AK1121" s="260"/>
      <c r="AL1121" s="261"/>
      <c r="AM1121" s="261"/>
      <c r="AN1121" s="261"/>
      <c r="AO1121" s="264"/>
    </row>
    <row r="1122" spans="21:41" ht="14.25">
      <c r="U1122" s="256"/>
      <c r="V1122" s="257"/>
      <c r="W1122" s="256"/>
      <c r="X1122" s="257"/>
      <c r="Y1122" s="257"/>
      <c r="Z1122" s="257"/>
      <c r="AA1122" s="256"/>
      <c r="AB1122" s="256"/>
      <c r="AC1122" s="256"/>
      <c r="AD1122" s="256"/>
      <c r="AE1122" s="256"/>
      <c r="AF1122" s="256"/>
      <c r="AG1122" s="256"/>
      <c r="AH1122" s="258"/>
      <c r="AI1122" s="259"/>
      <c r="AJ1122" s="258"/>
      <c r="AK1122" s="260"/>
      <c r="AL1122" s="261"/>
      <c r="AM1122" s="261"/>
      <c r="AN1122" s="261"/>
      <c r="AO1122" s="264"/>
    </row>
    <row r="1123" spans="21:41" ht="14.25">
      <c r="U1123" s="256"/>
      <c r="V1123" s="257"/>
      <c r="W1123" s="256"/>
      <c r="X1123" s="257"/>
      <c r="Y1123" s="257"/>
      <c r="Z1123" s="257"/>
      <c r="AA1123" s="256"/>
      <c r="AB1123" s="256"/>
      <c r="AC1123" s="256"/>
      <c r="AD1123" s="256"/>
      <c r="AE1123" s="256"/>
      <c r="AF1123" s="256"/>
      <c r="AG1123" s="256"/>
      <c r="AH1123" s="258"/>
      <c r="AI1123" s="259"/>
      <c r="AJ1123" s="258"/>
      <c r="AK1123" s="260"/>
      <c r="AL1123" s="261"/>
      <c r="AM1123" s="261"/>
      <c r="AN1123" s="261"/>
      <c r="AO1123" s="264"/>
    </row>
    <row r="1124" spans="21:41" ht="14.25">
      <c r="U1124" s="256"/>
      <c r="V1124" s="257"/>
      <c r="W1124" s="256"/>
      <c r="X1124" s="257"/>
      <c r="Y1124" s="257"/>
      <c r="Z1124" s="257"/>
      <c r="AA1124" s="256"/>
      <c r="AB1124" s="256"/>
      <c r="AC1124" s="256"/>
      <c r="AD1124" s="256"/>
      <c r="AE1124" s="256"/>
      <c r="AF1124" s="256"/>
      <c r="AG1124" s="256"/>
      <c r="AH1124" s="258"/>
      <c r="AI1124" s="259"/>
      <c r="AJ1124" s="258"/>
      <c r="AK1124" s="260"/>
      <c r="AL1124" s="261"/>
      <c r="AM1124" s="261"/>
      <c r="AN1124" s="261"/>
      <c r="AO1124" s="264"/>
    </row>
    <row r="1125" spans="21:41" ht="14.25">
      <c r="U1125" s="256"/>
      <c r="V1125" s="257"/>
      <c r="W1125" s="256"/>
      <c r="X1125" s="257"/>
      <c r="Y1125" s="257"/>
      <c r="Z1125" s="257"/>
      <c r="AA1125" s="256"/>
      <c r="AB1125" s="256"/>
      <c r="AC1125" s="256"/>
      <c r="AD1125" s="256"/>
      <c r="AE1125" s="256"/>
      <c r="AF1125" s="256"/>
      <c r="AG1125" s="256"/>
      <c r="AH1125" s="258"/>
      <c r="AI1125" s="259"/>
      <c r="AJ1125" s="258"/>
      <c r="AK1125" s="260"/>
      <c r="AL1125" s="261"/>
      <c r="AM1125" s="261"/>
      <c r="AN1125" s="261"/>
      <c r="AO1125" s="264"/>
    </row>
    <row r="1126" spans="21:41" ht="14.25">
      <c r="U1126" s="256"/>
      <c r="V1126" s="257"/>
      <c r="W1126" s="256"/>
      <c r="X1126" s="257"/>
      <c r="Y1126" s="257"/>
      <c r="Z1126" s="257"/>
      <c r="AA1126" s="256"/>
      <c r="AB1126" s="256"/>
      <c r="AC1126" s="256"/>
      <c r="AD1126" s="256"/>
      <c r="AE1126" s="256"/>
      <c r="AF1126" s="256"/>
      <c r="AG1126" s="256"/>
      <c r="AH1126" s="258"/>
      <c r="AI1126" s="259"/>
      <c r="AJ1126" s="258"/>
      <c r="AK1126" s="260"/>
      <c r="AL1126" s="261"/>
      <c r="AM1126" s="261"/>
      <c r="AN1126" s="261"/>
      <c r="AO1126" s="264"/>
    </row>
    <row r="1127" spans="21:41" ht="14.25">
      <c r="U1127" s="256"/>
      <c r="V1127" s="257"/>
      <c r="W1127" s="256"/>
      <c r="X1127" s="257"/>
      <c r="Y1127" s="257"/>
      <c r="Z1127" s="257"/>
      <c r="AA1127" s="256"/>
      <c r="AB1127" s="256"/>
      <c r="AC1127" s="256"/>
      <c r="AD1127" s="256"/>
      <c r="AE1127" s="256"/>
      <c r="AF1127" s="256"/>
      <c r="AG1127" s="256"/>
      <c r="AH1127" s="258"/>
      <c r="AI1127" s="259"/>
      <c r="AJ1127" s="258"/>
      <c r="AK1127" s="260"/>
      <c r="AL1127" s="261"/>
      <c r="AM1127" s="261"/>
      <c r="AN1127" s="261"/>
      <c r="AO1127" s="264"/>
    </row>
    <row r="1128" spans="21:41" ht="14.25">
      <c r="U1128" s="256"/>
      <c r="V1128" s="257"/>
      <c r="W1128" s="256"/>
      <c r="X1128" s="257"/>
      <c r="Y1128" s="257"/>
      <c r="Z1128" s="257"/>
      <c r="AA1128" s="256"/>
      <c r="AB1128" s="256"/>
      <c r="AC1128" s="256"/>
      <c r="AD1128" s="256"/>
      <c r="AE1128" s="256"/>
      <c r="AF1128" s="256"/>
      <c r="AG1128" s="256"/>
      <c r="AH1128" s="258"/>
      <c r="AI1128" s="259"/>
      <c r="AJ1128" s="258"/>
      <c r="AK1128" s="260"/>
      <c r="AL1128" s="261"/>
      <c r="AM1128" s="261"/>
      <c r="AN1128" s="261"/>
      <c r="AO1128" s="264"/>
    </row>
    <row r="1129" spans="21:41" ht="14.25">
      <c r="U1129" s="256"/>
      <c r="V1129" s="257"/>
      <c r="W1129" s="256"/>
      <c r="X1129" s="257"/>
      <c r="Y1129" s="257"/>
      <c r="Z1129" s="257"/>
      <c r="AA1129" s="256"/>
      <c r="AB1129" s="256"/>
      <c r="AC1129" s="256"/>
      <c r="AD1129" s="256"/>
      <c r="AE1129" s="256"/>
      <c r="AF1129" s="256"/>
      <c r="AG1129" s="256"/>
      <c r="AH1129" s="258"/>
      <c r="AI1129" s="259"/>
      <c r="AJ1129" s="258"/>
      <c r="AK1129" s="260"/>
      <c r="AL1129" s="261"/>
      <c r="AM1129" s="261"/>
      <c r="AN1129" s="261"/>
      <c r="AO1129" s="264"/>
    </row>
    <row r="1130" spans="21:41" ht="14.25">
      <c r="U1130" s="256"/>
      <c r="V1130" s="257"/>
      <c r="W1130" s="256"/>
      <c r="X1130" s="257"/>
      <c r="Y1130" s="257"/>
      <c r="Z1130" s="257"/>
      <c r="AA1130" s="256"/>
      <c r="AB1130" s="256"/>
      <c r="AC1130" s="256"/>
      <c r="AD1130" s="256"/>
      <c r="AE1130" s="256"/>
      <c r="AF1130" s="256"/>
      <c r="AG1130" s="256"/>
      <c r="AH1130" s="258"/>
      <c r="AI1130" s="259"/>
      <c r="AJ1130" s="258"/>
      <c r="AK1130" s="260"/>
      <c r="AL1130" s="261"/>
      <c r="AM1130" s="261"/>
      <c r="AN1130" s="261"/>
      <c r="AO1130" s="264"/>
    </row>
    <row r="1131" spans="21:41" ht="14.25">
      <c r="U1131" s="256"/>
      <c r="V1131" s="257"/>
      <c r="W1131" s="256"/>
      <c r="X1131" s="257"/>
      <c r="Y1131" s="257"/>
      <c r="Z1131" s="257"/>
      <c r="AA1131" s="256"/>
      <c r="AB1131" s="256"/>
      <c r="AC1131" s="256"/>
      <c r="AD1131" s="256"/>
      <c r="AE1131" s="256"/>
      <c r="AF1131" s="256"/>
      <c r="AG1131" s="256"/>
      <c r="AH1131" s="258"/>
      <c r="AI1131" s="259"/>
      <c r="AJ1131" s="258"/>
      <c r="AK1131" s="260"/>
      <c r="AL1131" s="261"/>
      <c r="AM1131" s="261"/>
      <c r="AN1131" s="261"/>
      <c r="AO1131" s="264"/>
    </row>
    <row r="1132" spans="21:41" ht="14.25">
      <c r="U1132" s="256"/>
      <c r="V1132" s="257"/>
      <c r="W1132" s="256"/>
      <c r="X1132" s="257"/>
      <c r="Y1132" s="257"/>
      <c r="Z1132" s="257"/>
      <c r="AA1132" s="256"/>
      <c r="AB1132" s="256"/>
      <c r="AC1132" s="256"/>
      <c r="AD1132" s="256"/>
      <c r="AE1132" s="256"/>
      <c r="AF1132" s="256"/>
      <c r="AG1132" s="256"/>
      <c r="AH1132" s="258"/>
      <c r="AI1132" s="259"/>
      <c r="AJ1132" s="258"/>
      <c r="AK1132" s="260"/>
      <c r="AL1132" s="261"/>
      <c r="AM1132" s="261"/>
      <c r="AN1132" s="261"/>
      <c r="AO1132" s="264"/>
    </row>
    <row r="1133" spans="21:41" ht="14.25">
      <c r="U1133" s="256"/>
      <c r="V1133" s="257"/>
      <c r="W1133" s="256"/>
      <c r="X1133" s="257"/>
      <c r="Y1133" s="257"/>
      <c r="Z1133" s="257"/>
      <c r="AA1133" s="256"/>
      <c r="AB1133" s="256"/>
      <c r="AC1133" s="256"/>
      <c r="AD1133" s="256"/>
      <c r="AE1133" s="256"/>
      <c r="AF1133" s="256"/>
      <c r="AG1133" s="256"/>
      <c r="AH1133" s="258"/>
      <c r="AI1133" s="259"/>
      <c r="AJ1133" s="258"/>
      <c r="AK1133" s="260"/>
      <c r="AL1133" s="261"/>
      <c r="AM1133" s="261"/>
      <c r="AN1133" s="261"/>
      <c r="AO1133" s="264"/>
    </row>
    <row r="1134" spans="21:41" ht="14.25">
      <c r="U1134" s="256"/>
      <c r="V1134" s="257"/>
      <c r="W1134" s="256"/>
      <c r="X1134" s="257"/>
      <c r="Y1134" s="257"/>
      <c r="Z1134" s="257"/>
      <c r="AA1134" s="256"/>
      <c r="AB1134" s="256"/>
      <c r="AC1134" s="256"/>
      <c r="AD1134" s="256"/>
      <c r="AE1134" s="256"/>
      <c r="AF1134" s="256"/>
      <c r="AG1134" s="256"/>
      <c r="AH1134" s="258"/>
      <c r="AI1134" s="259"/>
      <c r="AJ1134" s="258"/>
      <c r="AK1134" s="260"/>
      <c r="AL1134" s="261"/>
      <c r="AM1134" s="261"/>
      <c r="AN1134" s="261"/>
      <c r="AO1134" s="264"/>
    </row>
    <row r="1135" spans="21:41" ht="14.25">
      <c r="U1135" s="256"/>
      <c r="V1135" s="257"/>
      <c r="W1135" s="256"/>
      <c r="X1135" s="257"/>
      <c r="Y1135" s="257"/>
      <c r="Z1135" s="257"/>
      <c r="AA1135" s="256"/>
      <c r="AB1135" s="256"/>
      <c r="AC1135" s="256"/>
      <c r="AD1135" s="256"/>
      <c r="AE1135" s="256"/>
      <c r="AF1135" s="256"/>
      <c r="AG1135" s="256"/>
      <c r="AH1135" s="258"/>
      <c r="AI1135" s="259"/>
      <c r="AJ1135" s="258"/>
      <c r="AK1135" s="260"/>
      <c r="AL1135" s="261"/>
      <c r="AM1135" s="261"/>
      <c r="AN1135" s="261"/>
      <c r="AO1135" s="264"/>
    </row>
    <row r="1136" spans="21:41" ht="14.25">
      <c r="U1136" s="256"/>
      <c r="V1136" s="257"/>
      <c r="W1136" s="256"/>
      <c r="X1136" s="257"/>
      <c r="Y1136" s="257"/>
      <c r="Z1136" s="257"/>
      <c r="AA1136" s="256"/>
      <c r="AB1136" s="256"/>
      <c r="AC1136" s="256"/>
      <c r="AD1136" s="256"/>
      <c r="AE1136" s="256"/>
      <c r="AF1136" s="256"/>
      <c r="AG1136" s="256"/>
      <c r="AH1136" s="258"/>
      <c r="AI1136" s="259"/>
      <c r="AJ1136" s="258"/>
      <c r="AK1136" s="260"/>
      <c r="AL1136" s="261"/>
      <c r="AM1136" s="261"/>
      <c r="AN1136" s="261"/>
      <c r="AO1136" s="264"/>
    </row>
    <row r="1137" spans="21:41" ht="14.25">
      <c r="U1137" s="256"/>
      <c r="V1137" s="257"/>
      <c r="W1137" s="256"/>
      <c r="X1137" s="257"/>
      <c r="Y1137" s="257"/>
      <c r="Z1137" s="257"/>
      <c r="AA1137" s="256"/>
      <c r="AB1137" s="256"/>
      <c r="AC1137" s="256"/>
      <c r="AD1137" s="256"/>
      <c r="AE1137" s="256"/>
      <c r="AF1137" s="256"/>
      <c r="AG1137" s="256"/>
      <c r="AH1137" s="258"/>
      <c r="AI1137" s="259"/>
      <c r="AJ1137" s="258"/>
      <c r="AK1137" s="260"/>
      <c r="AL1137" s="261"/>
      <c r="AM1137" s="261"/>
      <c r="AN1137" s="261"/>
      <c r="AO1137" s="264"/>
    </row>
    <row r="1138" spans="21:41" ht="14.25">
      <c r="U1138" s="256"/>
      <c r="V1138" s="257"/>
      <c r="W1138" s="256"/>
      <c r="X1138" s="257"/>
      <c r="Y1138" s="257"/>
      <c r="Z1138" s="257"/>
      <c r="AA1138" s="256"/>
      <c r="AB1138" s="256"/>
      <c r="AC1138" s="256"/>
      <c r="AD1138" s="256"/>
      <c r="AE1138" s="256"/>
      <c r="AF1138" s="256"/>
      <c r="AG1138" s="256"/>
      <c r="AH1138" s="258"/>
      <c r="AI1138" s="259"/>
      <c r="AJ1138" s="258"/>
      <c r="AK1138" s="260"/>
      <c r="AL1138" s="261"/>
      <c r="AM1138" s="261"/>
      <c r="AN1138" s="261"/>
      <c r="AO1138" s="264"/>
    </row>
    <row r="1139" spans="21:41" ht="14.25">
      <c r="U1139" s="256"/>
      <c r="V1139" s="257"/>
      <c r="W1139" s="256"/>
      <c r="X1139" s="257"/>
      <c r="Y1139" s="257"/>
      <c r="Z1139" s="257"/>
      <c r="AA1139" s="256"/>
      <c r="AB1139" s="256"/>
      <c r="AC1139" s="256"/>
      <c r="AD1139" s="256"/>
      <c r="AE1139" s="256"/>
      <c r="AF1139" s="256"/>
      <c r="AG1139" s="256"/>
      <c r="AH1139" s="258"/>
      <c r="AI1139" s="259"/>
      <c r="AJ1139" s="258"/>
      <c r="AK1139" s="260"/>
      <c r="AL1139" s="261"/>
      <c r="AM1139" s="261"/>
      <c r="AN1139" s="261"/>
      <c r="AO1139" s="264"/>
    </row>
    <row r="1140" spans="21:41" ht="14.25">
      <c r="U1140" s="256"/>
      <c r="V1140" s="257"/>
      <c r="W1140" s="256"/>
      <c r="X1140" s="257"/>
      <c r="Y1140" s="257"/>
      <c r="Z1140" s="257"/>
      <c r="AA1140" s="256"/>
      <c r="AB1140" s="256"/>
      <c r="AC1140" s="256"/>
      <c r="AD1140" s="256"/>
      <c r="AE1140" s="256"/>
      <c r="AF1140" s="256"/>
      <c r="AG1140" s="256"/>
      <c r="AH1140" s="258"/>
      <c r="AI1140" s="259"/>
      <c r="AJ1140" s="258"/>
      <c r="AK1140" s="260"/>
      <c r="AL1140" s="261"/>
      <c r="AM1140" s="261"/>
      <c r="AN1140" s="261"/>
      <c r="AO1140" s="264"/>
    </row>
    <row r="1141" spans="21:41" ht="14.25">
      <c r="U1141" s="256"/>
      <c r="V1141" s="257"/>
      <c r="W1141" s="256"/>
      <c r="X1141" s="257"/>
      <c r="Y1141" s="257"/>
      <c r="Z1141" s="257"/>
      <c r="AA1141" s="256"/>
      <c r="AB1141" s="256"/>
      <c r="AC1141" s="256"/>
      <c r="AD1141" s="256"/>
      <c r="AE1141" s="256"/>
      <c r="AF1141" s="256"/>
      <c r="AG1141" s="256"/>
      <c r="AH1141" s="258"/>
      <c r="AI1141" s="259"/>
      <c r="AJ1141" s="258"/>
      <c r="AK1141" s="260"/>
      <c r="AL1141" s="261"/>
      <c r="AM1141" s="261"/>
      <c r="AN1141" s="261"/>
      <c r="AO1141" s="264"/>
    </row>
    <row r="1142" spans="21:41" ht="14.25">
      <c r="U1142" s="256"/>
      <c r="V1142" s="257"/>
      <c r="W1142" s="256"/>
      <c r="X1142" s="257"/>
      <c r="Y1142" s="257"/>
      <c r="Z1142" s="257"/>
      <c r="AA1142" s="256"/>
      <c r="AB1142" s="256"/>
      <c r="AC1142" s="256"/>
      <c r="AD1142" s="256"/>
      <c r="AE1142" s="256"/>
      <c r="AF1142" s="256"/>
      <c r="AG1142" s="256"/>
      <c r="AH1142" s="258"/>
      <c r="AI1142" s="259"/>
      <c r="AJ1142" s="258"/>
      <c r="AK1142" s="260"/>
      <c r="AL1142" s="261"/>
      <c r="AM1142" s="261"/>
      <c r="AN1142" s="261"/>
      <c r="AO1142" s="264"/>
    </row>
    <row r="1143" spans="21:41" ht="14.25">
      <c r="U1143" s="256"/>
      <c r="V1143" s="257"/>
      <c r="W1143" s="256"/>
      <c r="X1143" s="257"/>
      <c r="Y1143" s="257"/>
      <c r="Z1143" s="257"/>
      <c r="AA1143" s="256"/>
      <c r="AB1143" s="256"/>
      <c r="AC1143" s="256"/>
      <c r="AD1143" s="256"/>
      <c r="AE1143" s="256"/>
      <c r="AF1143" s="256"/>
      <c r="AG1143" s="256"/>
      <c r="AH1143" s="258"/>
      <c r="AI1143" s="259"/>
      <c r="AJ1143" s="258"/>
      <c r="AK1143" s="260"/>
      <c r="AL1143" s="261"/>
      <c r="AM1143" s="261"/>
      <c r="AN1143" s="261"/>
      <c r="AO1143" s="264"/>
    </row>
    <row r="1144" spans="21:41" ht="14.25">
      <c r="U1144" s="256"/>
      <c r="V1144" s="257"/>
      <c r="W1144" s="256"/>
      <c r="X1144" s="257"/>
      <c r="Y1144" s="257"/>
      <c r="Z1144" s="257"/>
      <c r="AA1144" s="256"/>
      <c r="AB1144" s="256"/>
      <c r="AC1144" s="256"/>
      <c r="AD1144" s="256"/>
      <c r="AE1144" s="256"/>
      <c r="AF1144" s="256"/>
      <c r="AG1144" s="256"/>
      <c r="AH1144" s="258"/>
      <c r="AI1144" s="259"/>
      <c r="AJ1144" s="258"/>
      <c r="AK1144" s="260"/>
      <c r="AL1144" s="261"/>
      <c r="AM1144" s="261"/>
      <c r="AN1144" s="261"/>
      <c r="AO1144" s="264"/>
    </row>
    <row r="1145" spans="21:41" ht="14.25">
      <c r="U1145" s="256"/>
      <c r="V1145" s="257"/>
      <c r="W1145" s="256"/>
      <c r="X1145" s="257"/>
      <c r="Y1145" s="257"/>
      <c r="Z1145" s="257"/>
      <c r="AA1145" s="256"/>
      <c r="AB1145" s="256"/>
      <c r="AC1145" s="256"/>
      <c r="AD1145" s="256"/>
      <c r="AE1145" s="256"/>
      <c r="AF1145" s="256"/>
      <c r="AG1145" s="256"/>
      <c r="AH1145" s="258"/>
      <c r="AI1145" s="259"/>
      <c r="AJ1145" s="258"/>
      <c r="AK1145" s="260"/>
      <c r="AL1145" s="261"/>
      <c r="AM1145" s="261"/>
      <c r="AN1145" s="261"/>
      <c r="AO1145" s="264"/>
    </row>
    <row r="1146" spans="21:41" ht="14.25">
      <c r="U1146" s="256"/>
      <c r="V1146" s="257"/>
      <c r="W1146" s="256"/>
      <c r="X1146" s="257"/>
      <c r="Y1146" s="257"/>
      <c r="Z1146" s="257"/>
      <c r="AA1146" s="256"/>
      <c r="AB1146" s="256"/>
      <c r="AC1146" s="256"/>
      <c r="AD1146" s="256"/>
      <c r="AE1146" s="256"/>
      <c r="AF1146" s="256"/>
      <c r="AG1146" s="256"/>
      <c r="AH1146" s="258"/>
      <c r="AI1146" s="259"/>
      <c r="AJ1146" s="258"/>
      <c r="AK1146" s="260"/>
      <c r="AL1146" s="261"/>
      <c r="AM1146" s="261"/>
      <c r="AN1146" s="261"/>
      <c r="AO1146" s="264"/>
    </row>
    <row r="1147" spans="21:41" ht="14.25">
      <c r="U1147" s="256"/>
      <c r="V1147" s="257"/>
      <c r="W1147" s="256"/>
      <c r="X1147" s="257"/>
      <c r="Y1147" s="257"/>
      <c r="Z1147" s="257"/>
      <c r="AA1147" s="256"/>
      <c r="AB1147" s="256"/>
      <c r="AC1147" s="256"/>
      <c r="AD1147" s="256"/>
      <c r="AE1147" s="256"/>
      <c r="AF1147" s="256"/>
      <c r="AG1147" s="256"/>
      <c r="AH1147" s="258"/>
      <c r="AI1147" s="259"/>
      <c r="AJ1147" s="258"/>
      <c r="AK1147" s="260"/>
      <c r="AL1147" s="261"/>
      <c r="AM1147" s="261"/>
      <c r="AN1147" s="261"/>
      <c r="AO1147" s="264"/>
    </row>
    <row r="1148" spans="21:41" ht="14.25">
      <c r="U1148" s="256"/>
      <c r="V1148" s="257"/>
      <c r="W1148" s="256"/>
      <c r="X1148" s="257"/>
      <c r="Y1148" s="257"/>
      <c r="Z1148" s="257"/>
      <c r="AA1148" s="256"/>
      <c r="AB1148" s="256"/>
      <c r="AC1148" s="256"/>
      <c r="AD1148" s="256"/>
      <c r="AE1148" s="256"/>
      <c r="AF1148" s="256"/>
      <c r="AG1148" s="256"/>
      <c r="AH1148" s="258"/>
      <c r="AI1148" s="259"/>
      <c r="AJ1148" s="258"/>
      <c r="AK1148" s="260"/>
      <c r="AL1148" s="261"/>
      <c r="AM1148" s="261"/>
      <c r="AN1148" s="261"/>
      <c r="AO1148" s="264"/>
    </row>
    <row r="1149" spans="21:41" ht="14.25">
      <c r="U1149" s="256"/>
      <c r="V1149" s="257"/>
      <c r="W1149" s="256"/>
      <c r="X1149" s="257"/>
      <c r="Y1149" s="257"/>
      <c r="Z1149" s="257"/>
      <c r="AA1149" s="256"/>
      <c r="AB1149" s="256"/>
      <c r="AC1149" s="256"/>
      <c r="AD1149" s="256"/>
      <c r="AE1149" s="256"/>
      <c r="AF1149" s="256"/>
      <c r="AG1149" s="256"/>
      <c r="AH1149" s="258"/>
      <c r="AI1149" s="259"/>
      <c r="AJ1149" s="258"/>
      <c r="AK1149" s="260"/>
      <c r="AL1149" s="261"/>
      <c r="AM1149" s="261"/>
      <c r="AN1149" s="261"/>
      <c r="AO1149" s="264"/>
    </row>
    <row r="1150" spans="21:41" ht="14.25">
      <c r="U1150" s="256"/>
      <c r="V1150" s="257"/>
      <c r="W1150" s="256"/>
      <c r="X1150" s="257"/>
      <c r="Y1150" s="257"/>
      <c r="Z1150" s="257"/>
      <c r="AA1150" s="256"/>
      <c r="AB1150" s="256"/>
      <c r="AC1150" s="256"/>
      <c r="AD1150" s="256"/>
      <c r="AE1150" s="256"/>
      <c r="AF1150" s="256"/>
      <c r="AG1150" s="256"/>
      <c r="AH1150" s="258"/>
      <c r="AI1150" s="259"/>
      <c r="AJ1150" s="258"/>
      <c r="AK1150" s="260"/>
      <c r="AL1150" s="261"/>
      <c r="AM1150" s="261"/>
      <c r="AN1150" s="261"/>
      <c r="AO1150" s="264"/>
    </row>
    <row r="1151" spans="21:41" ht="14.25">
      <c r="U1151" s="256"/>
      <c r="V1151" s="257"/>
      <c r="W1151" s="256"/>
      <c r="X1151" s="257"/>
      <c r="Y1151" s="257"/>
      <c r="Z1151" s="257"/>
      <c r="AA1151" s="256"/>
      <c r="AB1151" s="256"/>
      <c r="AC1151" s="256"/>
      <c r="AD1151" s="256"/>
      <c r="AE1151" s="256"/>
      <c r="AF1151" s="256"/>
      <c r="AG1151" s="256"/>
      <c r="AH1151" s="258"/>
      <c r="AI1151" s="259"/>
      <c r="AJ1151" s="258"/>
      <c r="AK1151" s="260"/>
      <c r="AL1151" s="261"/>
      <c r="AM1151" s="261"/>
      <c r="AN1151" s="261"/>
      <c r="AO1151" s="264"/>
    </row>
    <row r="1152" spans="21:41" ht="14.25">
      <c r="U1152" s="256"/>
      <c r="V1152" s="257"/>
      <c r="W1152" s="256"/>
      <c r="X1152" s="257"/>
      <c r="Y1152" s="257"/>
      <c r="Z1152" s="257"/>
      <c r="AA1152" s="256"/>
      <c r="AB1152" s="256"/>
      <c r="AC1152" s="256"/>
      <c r="AD1152" s="256"/>
      <c r="AE1152" s="256"/>
      <c r="AF1152" s="256"/>
      <c r="AG1152" s="256"/>
      <c r="AH1152" s="258"/>
      <c r="AI1152" s="259"/>
      <c r="AJ1152" s="258"/>
      <c r="AK1152" s="260"/>
      <c r="AL1152" s="261"/>
      <c r="AM1152" s="261"/>
      <c r="AN1152" s="261"/>
      <c r="AO1152" s="264"/>
    </row>
    <row r="1153" spans="21:41" ht="14.25">
      <c r="U1153" s="256"/>
      <c r="V1153" s="257"/>
      <c r="W1153" s="256"/>
      <c r="X1153" s="257"/>
      <c r="Y1153" s="257"/>
      <c r="Z1153" s="257"/>
      <c r="AA1153" s="256"/>
      <c r="AB1153" s="256"/>
      <c r="AC1153" s="256"/>
      <c r="AD1153" s="256"/>
      <c r="AE1153" s="256"/>
      <c r="AF1153" s="256"/>
      <c r="AG1153" s="256"/>
      <c r="AH1153" s="258"/>
      <c r="AI1153" s="259"/>
      <c r="AJ1153" s="258"/>
      <c r="AK1153" s="260"/>
      <c r="AL1153" s="261"/>
      <c r="AM1153" s="261"/>
      <c r="AN1153" s="261"/>
      <c r="AO1153" s="264"/>
    </row>
    <row r="1154" spans="21:41" ht="14.25">
      <c r="U1154" s="256"/>
      <c r="V1154" s="257"/>
      <c r="W1154" s="256"/>
      <c r="X1154" s="257"/>
      <c r="Y1154" s="257"/>
      <c r="Z1154" s="257"/>
      <c r="AA1154" s="256"/>
      <c r="AB1154" s="256"/>
      <c r="AC1154" s="256"/>
      <c r="AD1154" s="256"/>
      <c r="AE1154" s="256"/>
      <c r="AF1154" s="256"/>
      <c r="AG1154" s="256"/>
      <c r="AH1154" s="258"/>
      <c r="AI1154" s="259"/>
      <c r="AJ1154" s="258"/>
      <c r="AK1154" s="260"/>
      <c r="AL1154" s="261"/>
      <c r="AM1154" s="261"/>
      <c r="AN1154" s="261"/>
      <c r="AO1154" s="264"/>
    </row>
    <row r="1155" spans="21:41" ht="14.25">
      <c r="U1155" s="256"/>
      <c r="V1155" s="257"/>
      <c r="W1155" s="256"/>
      <c r="X1155" s="257"/>
      <c r="Y1155" s="257"/>
      <c r="Z1155" s="257"/>
      <c r="AA1155" s="256"/>
      <c r="AB1155" s="256"/>
      <c r="AC1155" s="256"/>
      <c r="AD1155" s="256"/>
      <c r="AE1155" s="256"/>
      <c r="AF1155" s="256"/>
      <c r="AG1155" s="256"/>
      <c r="AH1155" s="258"/>
      <c r="AI1155" s="259"/>
      <c r="AJ1155" s="258"/>
      <c r="AK1155" s="260"/>
      <c r="AL1155" s="261"/>
      <c r="AM1155" s="261"/>
      <c r="AN1155" s="261"/>
      <c r="AO1155" s="264"/>
    </row>
    <row r="1156" spans="21:41" ht="14.25">
      <c r="U1156" s="256"/>
      <c r="V1156" s="257"/>
      <c r="W1156" s="256"/>
      <c r="X1156" s="257"/>
      <c r="Y1156" s="257"/>
      <c r="Z1156" s="257"/>
      <c r="AA1156" s="256"/>
      <c r="AB1156" s="256"/>
      <c r="AC1156" s="256"/>
      <c r="AD1156" s="256"/>
      <c r="AE1156" s="256"/>
      <c r="AF1156" s="256"/>
      <c r="AG1156" s="256"/>
      <c r="AH1156" s="258"/>
      <c r="AI1156" s="259"/>
      <c r="AJ1156" s="258"/>
      <c r="AK1156" s="260"/>
      <c r="AL1156" s="261"/>
      <c r="AM1156" s="261"/>
      <c r="AN1156" s="261"/>
      <c r="AO1156" s="264"/>
    </row>
    <row r="1157" spans="21:41" ht="14.25">
      <c r="U1157" s="256"/>
      <c r="V1157" s="257"/>
      <c r="W1157" s="256"/>
      <c r="X1157" s="257"/>
      <c r="Y1157" s="257"/>
      <c r="Z1157" s="257"/>
      <c r="AA1157" s="256"/>
      <c r="AB1157" s="256"/>
      <c r="AC1157" s="256"/>
      <c r="AD1157" s="256"/>
      <c r="AE1157" s="256"/>
      <c r="AF1157" s="256"/>
      <c r="AG1157" s="256"/>
      <c r="AH1157" s="258"/>
      <c r="AI1157" s="259"/>
      <c r="AJ1157" s="258"/>
      <c r="AK1157" s="260"/>
      <c r="AL1157" s="261"/>
      <c r="AM1157" s="261"/>
      <c r="AN1157" s="261"/>
      <c r="AO1157" s="264"/>
    </row>
    <row r="1158" spans="21:41" ht="14.25">
      <c r="U1158" s="256"/>
      <c r="V1158" s="257"/>
      <c r="W1158" s="256"/>
      <c r="X1158" s="257"/>
      <c r="Y1158" s="257"/>
      <c r="Z1158" s="257"/>
      <c r="AA1158" s="256"/>
      <c r="AB1158" s="256"/>
      <c r="AC1158" s="256"/>
      <c r="AD1158" s="256"/>
      <c r="AE1158" s="256"/>
      <c r="AF1158" s="256"/>
      <c r="AG1158" s="256"/>
      <c r="AH1158" s="258"/>
      <c r="AI1158" s="259"/>
      <c r="AJ1158" s="258"/>
      <c r="AK1158" s="260"/>
      <c r="AL1158" s="261"/>
      <c r="AM1158" s="261"/>
      <c r="AN1158" s="261"/>
      <c r="AO1158" s="264"/>
    </row>
    <row r="1159" spans="21:41" ht="14.25">
      <c r="U1159" s="256"/>
      <c r="V1159" s="257"/>
      <c r="W1159" s="256"/>
      <c r="X1159" s="257"/>
      <c r="Y1159" s="257"/>
      <c r="Z1159" s="257"/>
      <c r="AA1159" s="256"/>
      <c r="AB1159" s="256"/>
      <c r="AC1159" s="256"/>
      <c r="AD1159" s="256"/>
      <c r="AE1159" s="256"/>
      <c r="AF1159" s="256"/>
      <c r="AG1159" s="256"/>
      <c r="AH1159" s="258"/>
      <c r="AI1159" s="259"/>
      <c r="AJ1159" s="258"/>
      <c r="AK1159" s="260"/>
      <c r="AL1159" s="261"/>
      <c r="AM1159" s="261"/>
      <c r="AN1159" s="261"/>
      <c r="AO1159" s="264"/>
    </row>
    <row r="1160" spans="21:41" ht="14.25">
      <c r="U1160" s="256"/>
      <c r="V1160" s="257"/>
      <c r="W1160" s="256"/>
      <c r="X1160" s="257"/>
      <c r="Y1160" s="257"/>
      <c r="Z1160" s="257"/>
      <c r="AA1160" s="256"/>
      <c r="AB1160" s="256"/>
      <c r="AC1160" s="256"/>
      <c r="AD1160" s="256"/>
      <c r="AE1160" s="256"/>
      <c r="AF1160" s="256"/>
      <c r="AG1160" s="256"/>
      <c r="AH1160" s="258"/>
      <c r="AI1160" s="259"/>
      <c r="AJ1160" s="258"/>
      <c r="AK1160" s="260"/>
      <c r="AL1160" s="261"/>
      <c r="AM1160" s="261"/>
      <c r="AN1160" s="261"/>
      <c r="AO1160" s="264"/>
    </row>
    <row r="1161" spans="21:41" ht="14.25">
      <c r="U1161" s="256"/>
      <c r="V1161" s="257"/>
      <c r="W1161" s="256"/>
      <c r="X1161" s="257"/>
      <c r="Y1161" s="257"/>
      <c r="Z1161" s="257"/>
      <c r="AA1161" s="256"/>
      <c r="AB1161" s="256"/>
      <c r="AC1161" s="256"/>
      <c r="AD1161" s="256"/>
      <c r="AE1161" s="256"/>
      <c r="AF1161" s="256"/>
      <c r="AG1161" s="256"/>
      <c r="AH1161" s="258"/>
      <c r="AI1161" s="259"/>
      <c r="AJ1161" s="258"/>
      <c r="AK1161" s="260"/>
      <c r="AL1161" s="261"/>
      <c r="AM1161" s="261"/>
      <c r="AN1161" s="261"/>
      <c r="AO1161" s="264"/>
    </row>
    <row r="1162" spans="21:41" ht="14.25">
      <c r="U1162" s="256"/>
      <c r="V1162" s="257"/>
      <c r="W1162" s="256"/>
      <c r="X1162" s="257"/>
      <c r="Y1162" s="257"/>
      <c r="Z1162" s="257"/>
      <c r="AA1162" s="256"/>
      <c r="AB1162" s="256"/>
      <c r="AC1162" s="256"/>
      <c r="AD1162" s="256"/>
      <c r="AE1162" s="256"/>
      <c r="AF1162" s="256"/>
      <c r="AG1162" s="256"/>
      <c r="AH1162" s="258"/>
      <c r="AI1162" s="259"/>
      <c r="AJ1162" s="258"/>
      <c r="AK1162" s="260"/>
      <c r="AL1162" s="261"/>
      <c r="AM1162" s="261"/>
      <c r="AN1162" s="261"/>
      <c r="AO1162" s="264"/>
    </row>
    <row r="1163" spans="21:41" ht="14.25">
      <c r="U1163" s="256"/>
      <c r="V1163" s="257"/>
      <c r="W1163" s="256"/>
      <c r="X1163" s="257"/>
      <c r="Y1163" s="257"/>
      <c r="Z1163" s="257"/>
      <c r="AA1163" s="256"/>
      <c r="AB1163" s="256"/>
      <c r="AC1163" s="256"/>
      <c r="AD1163" s="256"/>
      <c r="AE1163" s="256"/>
      <c r="AF1163" s="256"/>
      <c r="AG1163" s="256"/>
      <c r="AH1163" s="258"/>
      <c r="AI1163" s="259"/>
      <c r="AJ1163" s="258"/>
      <c r="AK1163" s="260"/>
      <c r="AL1163" s="261"/>
      <c r="AM1163" s="261"/>
      <c r="AN1163" s="261"/>
      <c r="AO1163" s="264"/>
    </row>
    <row r="1164" spans="21:41" ht="14.25">
      <c r="U1164" s="256"/>
      <c r="V1164" s="257"/>
      <c r="W1164" s="256"/>
      <c r="X1164" s="257"/>
      <c r="Y1164" s="257"/>
      <c r="Z1164" s="257"/>
      <c r="AA1164" s="256"/>
      <c r="AB1164" s="256"/>
      <c r="AC1164" s="256"/>
      <c r="AD1164" s="256"/>
      <c r="AE1164" s="256"/>
      <c r="AF1164" s="256"/>
      <c r="AG1164" s="256"/>
      <c r="AH1164" s="258"/>
      <c r="AI1164" s="259"/>
      <c r="AJ1164" s="258"/>
      <c r="AK1164" s="260"/>
      <c r="AL1164" s="261"/>
      <c r="AM1164" s="261"/>
      <c r="AN1164" s="261"/>
      <c r="AO1164" s="264"/>
    </row>
    <row r="1165" spans="21:41" ht="14.25">
      <c r="U1165" s="256"/>
      <c r="V1165" s="257"/>
      <c r="W1165" s="256"/>
      <c r="X1165" s="257"/>
      <c r="Y1165" s="257"/>
      <c r="Z1165" s="257"/>
      <c r="AA1165" s="256"/>
      <c r="AB1165" s="256"/>
      <c r="AC1165" s="256"/>
      <c r="AD1165" s="256"/>
      <c r="AE1165" s="256"/>
      <c r="AF1165" s="256"/>
      <c r="AG1165" s="256"/>
      <c r="AH1165" s="258"/>
      <c r="AI1165" s="259"/>
      <c r="AJ1165" s="258"/>
      <c r="AK1165" s="260"/>
      <c r="AL1165" s="261"/>
      <c r="AM1165" s="261"/>
      <c r="AN1165" s="261"/>
      <c r="AO1165" s="264"/>
    </row>
    <row r="1166" spans="21:41" ht="14.25">
      <c r="U1166" s="256"/>
      <c r="V1166" s="257"/>
      <c r="W1166" s="256"/>
      <c r="X1166" s="257"/>
      <c r="Y1166" s="257"/>
      <c r="Z1166" s="257"/>
      <c r="AA1166" s="256"/>
      <c r="AB1166" s="256"/>
      <c r="AC1166" s="256"/>
      <c r="AD1166" s="256"/>
      <c r="AE1166" s="256"/>
      <c r="AF1166" s="256"/>
      <c r="AG1166" s="256"/>
      <c r="AH1166" s="258"/>
      <c r="AI1166" s="259"/>
      <c r="AJ1166" s="258"/>
      <c r="AK1166" s="260"/>
      <c r="AL1166" s="261"/>
      <c r="AM1166" s="261"/>
      <c r="AN1166" s="261"/>
      <c r="AO1166" s="264"/>
    </row>
    <row r="1167" spans="21:41" ht="14.25">
      <c r="U1167" s="256"/>
      <c r="V1167" s="257"/>
      <c r="W1167" s="256"/>
      <c r="X1167" s="257"/>
      <c r="Y1167" s="257"/>
      <c r="Z1167" s="257"/>
      <c r="AA1167" s="256"/>
      <c r="AB1167" s="256"/>
      <c r="AC1167" s="256"/>
      <c r="AD1167" s="256"/>
      <c r="AE1167" s="256"/>
      <c r="AF1167" s="256"/>
      <c r="AG1167" s="256"/>
      <c r="AH1167" s="258"/>
      <c r="AI1167" s="259"/>
      <c r="AJ1167" s="258"/>
      <c r="AK1167" s="260"/>
      <c r="AL1167" s="261"/>
      <c r="AM1167" s="261"/>
      <c r="AN1167" s="261"/>
      <c r="AO1167" s="264"/>
    </row>
    <row r="1168" spans="21:41" ht="14.25">
      <c r="U1168" s="256"/>
      <c r="V1168" s="257"/>
      <c r="W1168" s="256"/>
      <c r="X1168" s="257"/>
      <c r="Y1168" s="257"/>
      <c r="Z1168" s="257"/>
      <c r="AA1168" s="256"/>
      <c r="AB1168" s="256"/>
      <c r="AC1168" s="256"/>
      <c r="AD1168" s="256"/>
      <c r="AE1168" s="256"/>
      <c r="AF1168" s="256"/>
      <c r="AG1168" s="256"/>
      <c r="AH1168" s="258"/>
      <c r="AI1168" s="259"/>
      <c r="AJ1168" s="258"/>
      <c r="AK1168" s="260"/>
      <c r="AL1168" s="261"/>
      <c r="AM1168" s="261"/>
      <c r="AN1168" s="261"/>
      <c r="AO1168" s="264"/>
    </row>
    <row r="1169" spans="21:41" ht="14.25">
      <c r="U1169" s="256"/>
      <c r="V1169" s="257"/>
      <c r="W1169" s="256"/>
      <c r="X1169" s="257"/>
      <c r="Y1169" s="257"/>
      <c r="Z1169" s="257"/>
      <c r="AA1169" s="256"/>
      <c r="AB1169" s="256"/>
      <c r="AC1169" s="256"/>
      <c r="AD1169" s="256"/>
      <c r="AE1169" s="256"/>
      <c r="AF1169" s="256"/>
      <c r="AG1169" s="256"/>
      <c r="AH1169" s="258"/>
      <c r="AI1169" s="259"/>
      <c r="AJ1169" s="258"/>
      <c r="AK1169" s="260"/>
      <c r="AL1169" s="261"/>
      <c r="AM1169" s="261"/>
      <c r="AN1169" s="261"/>
      <c r="AO1169" s="264"/>
    </row>
    <row r="1170" spans="21:41" ht="14.25">
      <c r="U1170" s="256"/>
      <c r="V1170" s="257"/>
      <c r="W1170" s="256"/>
      <c r="X1170" s="257"/>
      <c r="Y1170" s="257"/>
      <c r="Z1170" s="257"/>
      <c r="AA1170" s="256"/>
      <c r="AB1170" s="256"/>
      <c r="AC1170" s="256"/>
      <c r="AD1170" s="256"/>
      <c r="AE1170" s="256"/>
      <c r="AF1170" s="256"/>
      <c r="AG1170" s="256"/>
      <c r="AH1170" s="258"/>
      <c r="AI1170" s="259"/>
      <c r="AJ1170" s="258"/>
      <c r="AK1170" s="260"/>
      <c r="AL1170" s="261"/>
      <c r="AM1170" s="261"/>
      <c r="AN1170" s="261"/>
      <c r="AO1170" s="264"/>
    </row>
    <row r="1171" spans="21:41" ht="14.25">
      <c r="U1171" s="256"/>
      <c r="V1171" s="257"/>
      <c r="W1171" s="256"/>
      <c r="X1171" s="257"/>
      <c r="Y1171" s="257"/>
      <c r="Z1171" s="257"/>
      <c r="AA1171" s="256"/>
      <c r="AB1171" s="256"/>
      <c r="AC1171" s="256"/>
      <c r="AD1171" s="256"/>
      <c r="AE1171" s="256"/>
      <c r="AF1171" s="256"/>
      <c r="AG1171" s="256"/>
      <c r="AH1171" s="258"/>
      <c r="AI1171" s="259"/>
      <c r="AJ1171" s="258"/>
      <c r="AK1171" s="260"/>
      <c r="AL1171" s="261"/>
      <c r="AM1171" s="261"/>
      <c r="AN1171" s="261"/>
      <c r="AO1171" s="264"/>
    </row>
    <row r="1172" spans="21:41" ht="14.25">
      <c r="U1172" s="256"/>
      <c r="V1172" s="257"/>
      <c r="W1172" s="256"/>
      <c r="X1172" s="257"/>
      <c r="Y1172" s="257"/>
      <c r="Z1172" s="257"/>
      <c r="AA1172" s="256"/>
      <c r="AB1172" s="256"/>
      <c r="AC1172" s="256"/>
      <c r="AD1172" s="256"/>
      <c r="AE1172" s="256"/>
      <c r="AF1172" s="256"/>
      <c r="AG1172" s="256"/>
      <c r="AH1172" s="258"/>
      <c r="AI1172" s="259"/>
      <c r="AJ1172" s="258"/>
      <c r="AK1172" s="260"/>
      <c r="AL1172" s="261"/>
      <c r="AM1172" s="261"/>
      <c r="AN1172" s="261"/>
      <c r="AO1172" s="264"/>
    </row>
    <row r="1173" spans="21:41" ht="14.25">
      <c r="U1173" s="256"/>
      <c r="V1173" s="257"/>
      <c r="W1173" s="256"/>
      <c r="X1173" s="257"/>
      <c r="Y1173" s="257"/>
      <c r="Z1173" s="257"/>
      <c r="AA1173" s="256"/>
      <c r="AB1173" s="256"/>
      <c r="AC1173" s="256"/>
      <c r="AD1173" s="256"/>
      <c r="AE1173" s="256"/>
      <c r="AF1173" s="256"/>
      <c r="AG1173" s="256"/>
      <c r="AH1173" s="258"/>
      <c r="AI1173" s="259"/>
      <c r="AJ1173" s="258"/>
      <c r="AK1173" s="260"/>
      <c r="AL1173" s="261"/>
      <c r="AM1173" s="261"/>
      <c r="AN1173" s="261"/>
      <c r="AO1173" s="264"/>
    </row>
    <row r="1174" spans="21:41" ht="14.25">
      <c r="U1174" s="256"/>
      <c r="V1174" s="257"/>
      <c r="W1174" s="256"/>
      <c r="X1174" s="257"/>
      <c r="Y1174" s="257"/>
      <c r="Z1174" s="257"/>
      <c r="AA1174" s="256"/>
      <c r="AB1174" s="256"/>
      <c r="AC1174" s="256"/>
      <c r="AD1174" s="256"/>
      <c r="AE1174" s="256"/>
      <c r="AF1174" s="256"/>
      <c r="AG1174" s="256"/>
      <c r="AH1174" s="258"/>
      <c r="AI1174" s="259"/>
      <c r="AJ1174" s="258"/>
      <c r="AK1174" s="260"/>
      <c r="AL1174" s="261"/>
      <c r="AM1174" s="261"/>
      <c r="AN1174" s="261"/>
      <c r="AO1174" s="264"/>
    </row>
    <row r="1175" spans="21:41" ht="14.25">
      <c r="U1175" s="256"/>
      <c r="V1175" s="257"/>
      <c r="W1175" s="256"/>
      <c r="X1175" s="257"/>
      <c r="Y1175" s="257"/>
      <c r="Z1175" s="257"/>
      <c r="AA1175" s="256"/>
      <c r="AB1175" s="256"/>
      <c r="AC1175" s="256"/>
      <c r="AD1175" s="256"/>
      <c r="AE1175" s="256"/>
      <c r="AF1175" s="256"/>
      <c r="AG1175" s="256"/>
      <c r="AH1175" s="258"/>
      <c r="AI1175" s="259"/>
      <c r="AJ1175" s="258"/>
      <c r="AK1175" s="260"/>
      <c r="AL1175" s="261"/>
      <c r="AM1175" s="261"/>
      <c r="AN1175" s="261"/>
      <c r="AO1175" s="264"/>
    </row>
    <row r="1176" spans="21:41" ht="14.25">
      <c r="U1176" s="256"/>
      <c r="V1176" s="257"/>
      <c r="W1176" s="256"/>
      <c r="X1176" s="257"/>
      <c r="Y1176" s="257"/>
      <c r="Z1176" s="257"/>
      <c r="AA1176" s="256"/>
      <c r="AB1176" s="256"/>
      <c r="AC1176" s="256"/>
      <c r="AD1176" s="256"/>
      <c r="AE1176" s="256"/>
      <c r="AF1176" s="256"/>
      <c r="AG1176" s="256"/>
      <c r="AH1176" s="258"/>
      <c r="AI1176" s="259"/>
      <c r="AJ1176" s="258"/>
      <c r="AK1176" s="260"/>
      <c r="AL1176" s="261"/>
      <c r="AM1176" s="261"/>
      <c r="AN1176" s="261"/>
      <c r="AO1176" s="264"/>
    </row>
    <row r="1177" spans="21:41" ht="14.25">
      <c r="U1177" s="256"/>
      <c r="V1177" s="257"/>
      <c r="W1177" s="256"/>
      <c r="X1177" s="257"/>
      <c r="Y1177" s="257"/>
      <c r="Z1177" s="257"/>
      <c r="AA1177" s="256"/>
      <c r="AB1177" s="256"/>
      <c r="AC1177" s="256"/>
      <c r="AD1177" s="256"/>
      <c r="AE1177" s="256"/>
      <c r="AF1177" s="256"/>
      <c r="AG1177" s="256"/>
      <c r="AH1177" s="258"/>
      <c r="AI1177" s="259"/>
      <c r="AJ1177" s="258"/>
      <c r="AK1177" s="260"/>
      <c r="AL1177" s="261"/>
      <c r="AM1177" s="261"/>
      <c r="AN1177" s="261"/>
      <c r="AO1177" s="264"/>
    </row>
    <row r="1178" spans="21:41" ht="14.25">
      <c r="U1178" s="256"/>
      <c r="V1178" s="257"/>
      <c r="W1178" s="256"/>
      <c r="X1178" s="257"/>
      <c r="Y1178" s="257"/>
      <c r="Z1178" s="257"/>
      <c r="AA1178" s="256"/>
      <c r="AB1178" s="256"/>
      <c r="AC1178" s="256"/>
      <c r="AD1178" s="256"/>
      <c r="AE1178" s="256"/>
      <c r="AF1178" s="256"/>
      <c r="AG1178" s="256"/>
      <c r="AH1178" s="258"/>
      <c r="AI1178" s="259"/>
      <c r="AJ1178" s="258"/>
      <c r="AK1178" s="260"/>
      <c r="AL1178" s="261"/>
      <c r="AM1178" s="261"/>
      <c r="AN1178" s="261"/>
      <c r="AO1178" s="264"/>
    </row>
    <row r="1179" spans="21:41" ht="14.25">
      <c r="U1179" s="256"/>
      <c r="V1179" s="257"/>
      <c r="W1179" s="256"/>
      <c r="X1179" s="257"/>
      <c r="Y1179" s="257"/>
      <c r="Z1179" s="257"/>
      <c r="AA1179" s="256"/>
      <c r="AB1179" s="256"/>
      <c r="AC1179" s="256"/>
      <c r="AD1179" s="256"/>
      <c r="AE1179" s="256"/>
      <c r="AF1179" s="256"/>
      <c r="AG1179" s="256"/>
      <c r="AH1179" s="258"/>
      <c r="AI1179" s="259"/>
      <c r="AJ1179" s="258"/>
      <c r="AK1179" s="260"/>
      <c r="AL1179" s="261"/>
      <c r="AM1179" s="261"/>
      <c r="AN1179" s="261"/>
      <c r="AO1179" s="264"/>
    </row>
    <row r="1180" spans="21:41" ht="14.25">
      <c r="U1180" s="256"/>
      <c r="V1180" s="257"/>
      <c r="W1180" s="256"/>
      <c r="X1180" s="257"/>
      <c r="Y1180" s="257"/>
      <c r="Z1180" s="257"/>
      <c r="AA1180" s="256"/>
      <c r="AB1180" s="256"/>
      <c r="AC1180" s="256"/>
      <c r="AD1180" s="256"/>
      <c r="AE1180" s="256"/>
      <c r="AF1180" s="256"/>
      <c r="AG1180" s="256"/>
      <c r="AH1180" s="258"/>
      <c r="AI1180" s="259"/>
      <c r="AJ1180" s="258"/>
      <c r="AK1180" s="260"/>
      <c r="AL1180" s="261"/>
      <c r="AM1180" s="261"/>
      <c r="AN1180" s="261"/>
      <c r="AO1180" s="264"/>
    </row>
    <row r="1181" spans="21:41" ht="14.25">
      <c r="U1181" s="256"/>
      <c r="V1181" s="257"/>
      <c r="W1181" s="256"/>
      <c r="X1181" s="257"/>
      <c r="Y1181" s="257"/>
      <c r="Z1181" s="257"/>
      <c r="AA1181" s="256"/>
      <c r="AB1181" s="256"/>
      <c r="AC1181" s="256"/>
      <c r="AD1181" s="256"/>
      <c r="AE1181" s="256"/>
      <c r="AF1181" s="256"/>
      <c r="AG1181" s="256"/>
      <c r="AH1181" s="258"/>
      <c r="AI1181" s="259"/>
      <c r="AJ1181" s="258"/>
      <c r="AK1181" s="260"/>
      <c r="AL1181" s="261"/>
      <c r="AM1181" s="261"/>
      <c r="AN1181" s="261"/>
      <c r="AO1181" s="264"/>
    </row>
    <row r="1182" spans="21:41" ht="14.25">
      <c r="U1182" s="256"/>
      <c r="V1182" s="257"/>
      <c r="W1182" s="256"/>
      <c r="X1182" s="257"/>
      <c r="Y1182" s="257"/>
      <c r="Z1182" s="257"/>
      <c r="AA1182" s="256"/>
      <c r="AB1182" s="256"/>
      <c r="AC1182" s="256"/>
      <c r="AD1182" s="256"/>
      <c r="AE1182" s="256"/>
      <c r="AF1182" s="256"/>
      <c r="AG1182" s="256"/>
      <c r="AH1182" s="258"/>
      <c r="AI1182" s="259"/>
      <c r="AJ1182" s="258"/>
      <c r="AK1182" s="260"/>
      <c r="AL1182" s="261"/>
      <c r="AM1182" s="261"/>
      <c r="AN1182" s="261"/>
      <c r="AO1182" s="264"/>
    </row>
    <row r="1183" spans="21:41" ht="14.25">
      <c r="U1183" s="256"/>
      <c r="V1183" s="257"/>
      <c r="W1183" s="256"/>
      <c r="X1183" s="257"/>
      <c r="Y1183" s="257"/>
      <c r="Z1183" s="257"/>
      <c r="AA1183" s="256"/>
      <c r="AB1183" s="256"/>
      <c r="AC1183" s="256"/>
      <c r="AD1183" s="256"/>
      <c r="AE1183" s="256"/>
      <c r="AF1183" s="256"/>
      <c r="AG1183" s="256"/>
      <c r="AH1183" s="258"/>
      <c r="AI1183" s="259"/>
      <c r="AJ1183" s="258"/>
      <c r="AK1183" s="260"/>
      <c r="AL1183" s="261"/>
      <c r="AM1183" s="261"/>
      <c r="AN1183" s="261"/>
      <c r="AO1183" s="264"/>
    </row>
    <row r="1184" spans="21:41" ht="14.25">
      <c r="U1184" s="256"/>
      <c r="V1184" s="257"/>
      <c r="W1184" s="256"/>
      <c r="X1184" s="257"/>
      <c r="Y1184" s="257"/>
      <c r="Z1184" s="257"/>
      <c r="AA1184" s="256"/>
      <c r="AB1184" s="256"/>
      <c r="AC1184" s="256"/>
      <c r="AD1184" s="256"/>
      <c r="AE1184" s="256"/>
      <c r="AF1184" s="256"/>
      <c r="AG1184" s="256"/>
      <c r="AH1184" s="258"/>
      <c r="AI1184" s="259"/>
      <c r="AJ1184" s="258"/>
      <c r="AK1184" s="260"/>
      <c r="AL1184" s="261"/>
      <c r="AM1184" s="261"/>
      <c r="AN1184" s="261"/>
      <c r="AO1184" s="264"/>
    </row>
    <row r="1185" spans="21:41" ht="14.25">
      <c r="U1185" s="256"/>
      <c r="V1185" s="257"/>
      <c r="W1185" s="256"/>
      <c r="X1185" s="257"/>
      <c r="Y1185" s="257"/>
      <c r="Z1185" s="257"/>
      <c r="AA1185" s="256"/>
      <c r="AB1185" s="256"/>
      <c r="AC1185" s="256"/>
      <c r="AD1185" s="256"/>
      <c r="AE1185" s="256"/>
      <c r="AF1185" s="256"/>
      <c r="AG1185" s="256"/>
      <c r="AH1185" s="258"/>
      <c r="AI1185" s="259"/>
      <c r="AJ1185" s="258"/>
      <c r="AK1185" s="260"/>
      <c r="AL1185" s="261"/>
      <c r="AM1185" s="261"/>
      <c r="AN1185" s="261"/>
      <c r="AO1185" s="264"/>
    </row>
    <row r="1186" spans="21:41" ht="14.25">
      <c r="U1186" s="256"/>
      <c r="V1186" s="257"/>
      <c r="W1186" s="256"/>
      <c r="X1186" s="257"/>
      <c r="Y1186" s="257"/>
      <c r="Z1186" s="257"/>
      <c r="AA1186" s="256"/>
      <c r="AB1186" s="256"/>
      <c r="AC1186" s="256"/>
      <c r="AD1186" s="256"/>
      <c r="AE1186" s="256"/>
      <c r="AF1186" s="256"/>
      <c r="AG1186" s="256"/>
      <c r="AH1186" s="258"/>
      <c r="AI1186" s="259"/>
      <c r="AJ1186" s="258"/>
      <c r="AK1186" s="260"/>
      <c r="AL1186" s="261"/>
      <c r="AM1186" s="261"/>
      <c r="AN1186" s="261"/>
      <c r="AO1186" s="264"/>
    </row>
    <row r="1187" spans="21:41" ht="14.25">
      <c r="U1187" s="256"/>
      <c r="V1187" s="257"/>
      <c r="W1187" s="256"/>
      <c r="X1187" s="257"/>
      <c r="Y1187" s="257"/>
      <c r="Z1187" s="257"/>
      <c r="AA1187" s="256"/>
      <c r="AB1187" s="256"/>
      <c r="AC1187" s="256"/>
      <c r="AD1187" s="256"/>
      <c r="AE1187" s="256"/>
      <c r="AF1187" s="256"/>
      <c r="AG1187" s="256"/>
      <c r="AH1187" s="258"/>
      <c r="AI1187" s="259"/>
      <c r="AJ1187" s="258"/>
      <c r="AK1187" s="260"/>
      <c r="AL1187" s="261"/>
      <c r="AM1187" s="261"/>
      <c r="AN1187" s="261"/>
      <c r="AO1187" s="264"/>
    </row>
    <row r="1188" spans="21:41" ht="14.25">
      <c r="U1188" s="256"/>
      <c r="V1188" s="257"/>
      <c r="W1188" s="256"/>
      <c r="X1188" s="257"/>
      <c r="Y1188" s="257"/>
      <c r="Z1188" s="257"/>
      <c r="AA1188" s="256"/>
      <c r="AB1188" s="256"/>
      <c r="AC1188" s="256"/>
      <c r="AD1188" s="256"/>
      <c r="AE1188" s="256"/>
      <c r="AF1188" s="256"/>
      <c r="AG1188" s="256"/>
      <c r="AH1188" s="258"/>
      <c r="AI1188" s="259"/>
      <c r="AJ1188" s="258"/>
      <c r="AK1188" s="260"/>
      <c r="AL1188" s="261"/>
      <c r="AM1188" s="261"/>
      <c r="AN1188" s="261"/>
      <c r="AO1188" s="264"/>
    </row>
    <row r="1189" spans="21:41" ht="14.25">
      <c r="U1189" s="256"/>
      <c r="V1189" s="257"/>
      <c r="W1189" s="256"/>
      <c r="X1189" s="257"/>
      <c r="Y1189" s="257"/>
      <c r="Z1189" s="257"/>
      <c r="AA1189" s="256"/>
      <c r="AB1189" s="256"/>
      <c r="AC1189" s="256"/>
      <c r="AD1189" s="256"/>
      <c r="AE1189" s="256"/>
      <c r="AF1189" s="256"/>
      <c r="AG1189" s="256"/>
      <c r="AH1189" s="258"/>
      <c r="AI1189" s="259"/>
      <c r="AJ1189" s="258"/>
      <c r="AK1189" s="260"/>
      <c r="AL1189" s="261"/>
      <c r="AM1189" s="261"/>
      <c r="AN1189" s="261"/>
      <c r="AO1189" s="264"/>
    </row>
    <row r="1190" spans="21:41" ht="14.25">
      <c r="U1190" s="256"/>
      <c r="V1190" s="257"/>
      <c r="W1190" s="256"/>
      <c r="X1190" s="257"/>
      <c r="Y1190" s="257"/>
      <c r="Z1190" s="257"/>
      <c r="AA1190" s="256"/>
      <c r="AB1190" s="256"/>
      <c r="AC1190" s="256"/>
      <c r="AD1190" s="256"/>
      <c r="AE1190" s="256"/>
      <c r="AF1190" s="256"/>
      <c r="AG1190" s="256"/>
      <c r="AH1190" s="258"/>
      <c r="AI1190" s="259"/>
      <c r="AJ1190" s="258"/>
      <c r="AK1190" s="260"/>
      <c r="AL1190" s="261"/>
      <c r="AM1190" s="261"/>
      <c r="AN1190" s="261"/>
      <c r="AO1190" s="264"/>
    </row>
    <row r="1191" spans="21:41" ht="14.25">
      <c r="U1191" s="256"/>
      <c r="V1191" s="257"/>
      <c r="W1191" s="256"/>
      <c r="X1191" s="257"/>
      <c r="Y1191" s="257"/>
      <c r="Z1191" s="257"/>
      <c r="AA1191" s="256"/>
      <c r="AB1191" s="256"/>
      <c r="AC1191" s="256"/>
      <c r="AD1191" s="256"/>
      <c r="AE1191" s="256"/>
      <c r="AF1191" s="256"/>
      <c r="AG1191" s="256"/>
      <c r="AH1191" s="258"/>
      <c r="AI1191" s="259"/>
      <c r="AJ1191" s="258"/>
      <c r="AK1191" s="260"/>
      <c r="AL1191" s="261"/>
      <c r="AM1191" s="261"/>
      <c r="AN1191" s="261"/>
      <c r="AO1191" s="264"/>
    </row>
    <row r="1192" spans="21:41" ht="14.25">
      <c r="U1192" s="256"/>
      <c r="V1192" s="257"/>
      <c r="W1192" s="256"/>
      <c r="X1192" s="257"/>
      <c r="Y1192" s="257"/>
      <c r="Z1192" s="257"/>
      <c r="AA1192" s="256"/>
      <c r="AB1192" s="256"/>
      <c r="AC1192" s="256"/>
      <c r="AD1192" s="256"/>
      <c r="AE1192" s="256"/>
      <c r="AF1192" s="256"/>
      <c r="AG1192" s="256"/>
      <c r="AH1192" s="258"/>
      <c r="AI1192" s="259"/>
      <c r="AJ1192" s="258"/>
      <c r="AK1192" s="260"/>
      <c r="AL1192" s="261"/>
      <c r="AM1192" s="261"/>
      <c r="AN1192" s="261"/>
      <c r="AO1192" s="264"/>
    </row>
    <row r="1193" spans="21:41" ht="14.25">
      <c r="U1193" s="256"/>
      <c r="V1193" s="257"/>
      <c r="W1193" s="256"/>
      <c r="X1193" s="257"/>
      <c r="Y1193" s="257"/>
      <c r="Z1193" s="257"/>
      <c r="AA1193" s="256"/>
      <c r="AB1193" s="256"/>
      <c r="AC1193" s="256"/>
      <c r="AD1193" s="256"/>
      <c r="AE1193" s="256"/>
      <c r="AF1193" s="256"/>
      <c r="AG1193" s="256"/>
      <c r="AH1193" s="258"/>
      <c r="AI1193" s="259"/>
      <c r="AJ1193" s="258"/>
      <c r="AK1193" s="260"/>
      <c r="AL1193" s="261"/>
      <c r="AM1193" s="261"/>
      <c r="AN1193" s="261"/>
      <c r="AO1193" s="264"/>
    </row>
    <row r="1194" spans="21:41" ht="14.25">
      <c r="U1194" s="256"/>
      <c r="V1194" s="257"/>
      <c r="W1194" s="256"/>
      <c r="X1194" s="257"/>
      <c r="Y1194" s="257"/>
      <c r="Z1194" s="257"/>
      <c r="AA1194" s="256"/>
      <c r="AB1194" s="256"/>
      <c r="AC1194" s="256"/>
      <c r="AD1194" s="256"/>
      <c r="AE1194" s="256"/>
      <c r="AF1194" s="256"/>
      <c r="AG1194" s="256"/>
      <c r="AH1194" s="258"/>
      <c r="AI1194" s="259"/>
      <c r="AJ1194" s="258"/>
      <c r="AK1194" s="260"/>
      <c r="AL1194" s="261"/>
      <c r="AM1194" s="261"/>
      <c r="AN1194" s="261"/>
      <c r="AO1194" s="264"/>
    </row>
    <row r="1195" spans="21:41" ht="14.25">
      <c r="U1195" s="256"/>
      <c r="V1195" s="257"/>
      <c r="W1195" s="256"/>
      <c r="X1195" s="257"/>
      <c r="Y1195" s="257"/>
      <c r="Z1195" s="257"/>
      <c r="AA1195" s="256"/>
      <c r="AB1195" s="256"/>
      <c r="AC1195" s="256"/>
      <c r="AD1195" s="256"/>
      <c r="AE1195" s="256"/>
      <c r="AF1195" s="256"/>
      <c r="AG1195" s="256"/>
      <c r="AH1195" s="258"/>
      <c r="AI1195" s="259"/>
      <c r="AJ1195" s="258"/>
      <c r="AK1195" s="260"/>
      <c r="AL1195" s="261"/>
      <c r="AM1195" s="261"/>
      <c r="AN1195" s="261"/>
      <c r="AO1195" s="264"/>
    </row>
    <row r="1196" spans="21:41" ht="14.25">
      <c r="U1196" s="256"/>
      <c r="V1196" s="257"/>
      <c r="W1196" s="256"/>
      <c r="X1196" s="257"/>
      <c r="Y1196" s="257"/>
      <c r="Z1196" s="257"/>
      <c r="AA1196" s="256"/>
      <c r="AB1196" s="256"/>
      <c r="AC1196" s="256"/>
      <c r="AD1196" s="256"/>
      <c r="AE1196" s="256"/>
      <c r="AF1196" s="256"/>
      <c r="AG1196" s="256"/>
      <c r="AH1196" s="258"/>
      <c r="AI1196" s="259"/>
      <c r="AJ1196" s="258"/>
      <c r="AK1196" s="260"/>
      <c r="AL1196" s="261"/>
      <c r="AM1196" s="261"/>
      <c r="AN1196" s="261"/>
      <c r="AO1196" s="264"/>
    </row>
    <row r="1197" spans="21:41" ht="14.25">
      <c r="U1197" s="256"/>
      <c r="V1197" s="257"/>
      <c r="W1197" s="256"/>
      <c r="X1197" s="257"/>
      <c r="Y1197" s="257"/>
      <c r="Z1197" s="257"/>
      <c r="AA1197" s="256"/>
      <c r="AB1197" s="256"/>
      <c r="AC1197" s="256"/>
      <c r="AD1197" s="256"/>
      <c r="AE1197" s="256"/>
      <c r="AF1197" s="256"/>
      <c r="AG1197" s="256"/>
      <c r="AH1197" s="258"/>
      <c r="AI1197" s="259"/>
      <c r="AJ1197" s="258"/>
      <c r="AK1197" s="260"/>
      <c r="AL1197" s="261"/>
      <c r="AM1197" s="261"/>
      <c r="AN1197" s="261"/>
      <c r="AO1197" s="264"/>
    </row>
    <row r="1198" spans="21:41" ht="14.25">
      <c r="U1198" s="256"/>
      <c r="V1198" s="257"/>
      <c r="W1198" s="256"/>
      <c r="X1198" s="257"/>
      <c r="Y1198" s="257"/>
      <c r="Z1198" s="257"/>
      <c r="AA1198" s="256"/>
      <c r="AB1198" s="256"/>
      <c r="AC1198" s="256"/>
      <c r="AD1198" s="256"/>
      <c r="AE1198" s="256"/>
      <c r="AF1198" s="256"/>
      <c r="AG1198" s="256"/>
      <c r="AH1198" s="258"/>
      <c r="AI1198" s="259"/>
      <c r="AJ1198" s="258"/>
      <c r="AK1198" s="260"/>
      <c r="AL1198" s="261"/>
      <c r="AM1198" s="261"/>
      <c r="AN1198" s="261"/>
      <c r="AO1198" s="264"/>
    </row>
    <row r="1199" spans="21:41" ht="14.25">
      <c r="U1199" s="256"/>
      <c r="V1199" s="257"/>
      <c r="W1199" s="256"/>
      <c r="X1199" s="257"/>
      <c r="Y1199" s="257"/>
      <c r="Z1199" s="257"/>
      <c r="AA1199" s="256"/>
      <c r="AB1199" s="256"/>
      <c r="AC1199" s="256"/>
      <c r="AD1199" s="256"/>
      <c r="AE1199" s="256"/>
      <c r="AF1199" s="256"/>
      <c r="AG1199" s="256"/>
      <c r="AH1199" s="258"/>
      <c r="AI1199" s="259"/>
      <c r="AJ1199" s="258"/>
      <c r="AK1199" s="260"/>
      <c r="AL1199" s="261"/>
      <c r="AM1199" s="261"/>
      <c r="AN1199" s="261"/>
      <c r="AO1199" s="264"/>
    </row>
    <row r="1200" spans="21:41" ht="14.25">
      <c r="U1200" s="256"/>
      <c r="V1200" s="257"/>
      <c r="W1200" s="256"/>
      <c r="X1200" s="257"/>
      <c r="Y1200" s="257"/>
      <c r="Z1200" s="257"/>
      <c r="AA1200" s="256"/>
      <c r="AB1200" s="256"/>
      <c r="AC1200" s="256"/>
      <c r="AD1200" s="256"/>
      <c r="AE1200" s="256"/>
      <c r="AF1200" s="256"/>
      <c r="AG1200" s="256"/>
      <c r="AH1200" s="258"/>
      <c r="AI1200" s="259"/>
      <c r="AJ1200" s="258"/>
      <c r="AK1200" s="260"/>
      <c r="AL1200" s="261"/>
      <c r="AM1200" s="261"/>
      <c r="AN1200" s="261"/>
      <c r="AO1200" s="264"/>
    </row>
    <row r="1201" spans="21:41" ht="14.25">
      <c r="U1201" s="256"/>
      <c r="V1201" s="257"/>
      <c r="W1201" s="256"/>
      <c r="X1201" s="257"/>
      <c r="Y1201" s="257"/>
      <c r="Z1201" s="257"/>
      <c r="AA1201" s="256"/>
      <c r="AB1201" s="256"/>
      <c r="AC1201" s="256"/>
      <c r="AD1201" s="256"/>
      <c r="AE1201" s="256"/>
      <c r="AF1201" s="256"/>
      <c r="AG1201" s="256"/>
      <c r="AH1201" s="258"/>
      <c r="AI1201" s="259"/>
      <c r="AJ1201" s="258"/>
      <c r="AK1201" s="260"/>
      <c r="AL1201" s="261"/>
      <c r="AM1201" s="261"/>
      <c r="AN1201" s="261"/>
      <c r="AO1201" s="264"/>
    </row>
    <row r="1202" spans="21:41" ht="14.25">
      <c r="U1202" s="256"/>
      <c r="V1202" s="257"/>
      <c r="W1202" s="256"/>
      <c r="X1202" s="257"/>
      <c r="Y1202" s="257"/>
      <c r="Z1202" s="257"/>
      <c r="AA1202" s="256"/>
      <c r="AB1202" s="256"/>
      <c r="AC1202" s="256"/>
      <c r="AD1202" s="256"/>
      <c r="AE1202" s="256"/>
      <c r="AF1202" s="256"/>
      <c r="AG1202" s="256"/>
      <c r="AH1202" s="258"/>
      <c r="AI1202" s="259"/>
      <c r="AJ1202" s="258"/>
      <c r="AK1202" s="260"/>
      <c r="AL1202" s="261"/>
      <c r="AM1202" s="261"/>
      <c r="AN1202" s="261"/>
      <c r="AO1202" s="264"/>
    </row>
    <row r="1203" spans="21:41" ht="14.25">
      <c r="U1203" s="256"/>
      <c r="V1203" s="257"/>
      <c r="W1203" s="256"/>
      <c r="X1203" s="257"/>
      <c r="Y1203" s="257"/>
      <c r="Z1203" s="257"/>
      <c r="AA1203" s="256"/>
      <c r="AB1203" s="256"/>
      <c r="AC1203" s="256"/>
      <c r="AD1203" s="256"/>
      <c r="AE1203" s="256"/>
      <c r="AF1203" s="256"/>
      <c r="AG1203" s="256"/>
      <c r="AH1203" s="258"/>
      <c r="AI1203" s="259"/>
      <c r="AJ1203" s="258"/>
      <c r="AK1203" s="260"/>
      <c r="AL1203" s="261"/>
      <c r="AM1203" s="261"/>
      <c r="AN1203" s="261"/>
      <c r="AO1203" s="264"/>
    </row>
    <row r="1204" spans="21:41" ht="14.25">
      <c r="U1204" s="256"/>
      <c r="V1204" s="257"/>
      <c r="W1204" s="256"/>
      <c r="X1204" s="257"/>
      <c r="Y1204" s="257"/>
      <c r="Z1204" s="257"/>
      <c r="AA1204" s="256"/>
      <c r="AB1204" s="256"/>
      <c r="AC1204" s="256"/>
      <c r="AD1204" s="256"/>
      <c r="AE1204" s="256"/>
      <c r="AF1204" s="256"/>
      <c r="AG1204" s="256"/>
      <c r="AH1204" s="258"/>
      <c r="AI1204" s="259"/>
      <c r="AJ1204" s="258"/>
      <c r="AK1204" s="260"/>
      <c r="AL1204" s="261"/>
      <c r="AM1204" s="261"/>
      <c r="AN1204" s="261"/>
      <c r="AO1204" s="264"/>
    </row>
    <row r="1205" spans="21:41" ht="14.25">
      <c r="U1205" s="256"/>
      <c r="V1205" s="257"/>
      <c r="W1205" s="256"/>
      <c r="X1205" s="257"/>
      <c r="Y1205" s="257"/>
      <c r="Z1205" s="257"/>
      <c r="AA1205" s="256"/>
      <c r="AB1205" s="256"/>
      <c r="AC1205" s="256"/>
      <c r="AD1205" s="256"/>
      <c r="AE1205" s="256"/>
      <c r="AF1205" s="256"/>
      <c r="AG1205" s="256"/>
      <c r="AH1205" s="258"/>
      <c r="AI1205" s="259"/>
      <c r="AJ1205" s="258"/>
      <c r="AK1205" s="260"/>
      <c r="AL1205" s="261"/>
      <c r="AM1205" s="261"/>
      <c r="AN1205" s="261"/>
      <c r="AO1205" s="264"/>
    </row>
    <row r="1206" spans="21:41" ht="14.25">
      <c r="U1206" s="256"/>
      <c r="V1206" s="257"/>
      <c r="W1206" s="256"/>
      <c r="X1206" s="257"/>
      <c r="Y1206" s="257"/>
      <c r="Z1206" s="257"/>
      <c r="AA1206" s="256"/>
      <c r="AB1206" s="256"/>
      <c r="AC1206" s="256"/>
      <c r="AD1206" s="256"/>
      <c r="AE1206" s="256"/>
      <c r="AF1206" s="256"/>
      <c r="AG1206" s="256"/>
      <c r="AH1206" s="258"/>
      <c r="AI1206" s="259"/>
      <c r="AJ1206" s="258"/>
      <c r="AK1206" s="260"/>
      <c r="AL1206" s="261"/>
      <c r="AM1206" s="261"/>
      <c r="AN1206" s="261"/>
      <c r="AO1206" s="264"/>
    </row>
    <row r="1207" spans="21:41" ht="14.25">
      <c r="U1207" s="256"/>
      <c r="V1207" s="257"/>
      <c r="W1207" s="256"/>
      <c r="X1207" s="257"/>
      <c r="Y1207" s="257"/>
      <c r="Z1207" s="257"/>
      <c r="AA1207" s="256"/>
      <c r="AB1207" s="256"/>
      <c r="AC1207" s="256"/>
      <c r="AD1207" s="256"/>
      <c r="AE1207" s="256"/>
      <c r="AF1207" s="256"/>
      <c r="AG1207" s="256"/>
      <c r="AH1207" s="258"/>
      <c r="AI1207" s="259"/>
      <c r="AJ1207" s="258"/>
      <c r="AK1207" s="260"/>
      <c r="AL1207" s="261"/>
      <c r="AM1207" s="261"/>
      <c r="AN1207" s="261"/>
      <c r="AO1207" s="264"/>
    </row>
    <row r="1208" spans="21:41" ht="14.25">
      <c r="U1208" s="256"/>
      <c r="V1208" s="257"/>
      <c r="W1208" s="256"/>
      <c r="X1208" s="257"/>
      <c r="Y1208" s="257"/>
      <c r="Z1208" s="257"/>
      <c r="AA1208" s="256"/>
      <c r="AB1208" s="256"/>
      <c r="AC1208" s="256"/>
      <c r="AD1208" s="256"/>
      <c r="AE1208" s="256"/>
      <c r="AF1208" s="256"/>
      <c r="AG1208" s="256"/>
      <c r="AH1208" s="258"/>
      <c r="AI1208" s="259"/>
      <c r="AJ1208" s="258"/>
      <c r="AK1208" s="260"/>
      <c r="AL1208" s="261"/>
      <c r="AM1208" s="261"/>
      <c r="AN1208" s="261"/>
      <c r="AO1208" s="264"/>
    </row>
    <row r="1209" spans="21:41" ht="14.25">
      <c r="U1209" s="256"/>
      <c r="V1209" s="257"/>
      <c r="W1209" s="256"/>
      <c r="X1209" s="257"/>
      <c r="Y1209" s="257"/>
      <c r="Z1209" s="257"/>
      <c r="AA1209" s="256"/>
      <c r="AB1209" s="256"/>
      <c r="AC1209" s="256"/>
      <c r="AD1209" s="256"/>
      <c r="AE1209" s="256"/>
      <c r="AF1209" s="256"/>
      <c r="AG1209" s="256"/>
      <c r="AH1209" s="258"/>
      <c r="AI1209" s="259"/>
      <c r="AJ1209" s="258"/>
      <c r="AK1209" s="260"/>
      <c r="AL1209" s="261"/>
      <c r="AM1209" s="261"/>
      <c r="AN1209" s="261"/>
      <c r="AO1209" s="264"/>
    </row>
    <row r="1210" spans="21:41" ht="14.25">
      <c r="U1210" s="256"/>
      <c r="V1210" s="257"/>
      <c r="W1210" s="256"/>
      <c r="X1210" s="257"/>
      <c r="Y1210" s="257"/>
      <c r="Z1210" s="257"/>
      <c r="AA1210" s="256"/>
      <c r="AB1210" s="256"/>
      <c r="AC1210" s="256"/>
      <c r="AD1210" s="256"/>
      <c r="AE1210" s="256"/>
      <c r="AF1210" s="256"/>
      <c r="AG1210" s="256"/>
      <c r="AH1210" s="258"/>
      <c r="AI1210" s="259"/>
      <c r="AJ1210" s="258"/>
      <c r="AK1210" s="260"/>
      <c r="AL1210" s="261"/>
      <c r="AM1210" s="261"/>
      <c r="AN1210" s="261"/>
      <c r="AO1210" s="264"/>
    </row>
    <row r="1211" spans="21:41" ht="14.25">
      <c r="U1211" s="256"/>
      <c r="V1211" s="257"/>
      <c r="W1211" s="256"/>
      <c r="X1211" s="257"/>
      <c r="Y1211" s="257"/>
      <c r="Z1211" s="257"/>
      <c r="AA1211" s="256"/>
      <c r="AB1211" s="256"/>
      <c r="AC1211" s="256"/>
      <c r="AD1211" s="256"/>
      <c r="AE1211" s="256"/>
      <c r="AF1211" s="256"/>
      <c r="AG1211" s="256"/>
      <c r="AH1211" s="258"/>
      <c r="AI1211" s="259"/>
      <c r="AJ1211" s="258"/>
      <c r="AK1211" s="260"/>
      <c r="AL1211" s="261"/>
      <c r="AM1211" s="261"/>
      <c r="AN1211" s="261"/>
      <c r="AO1211" s="264"/>
    </row>
    <row r="1212" spans="21:41" ht="14.25">
      <c r="U1212" s="256"/>
      <c r="V1212" s="257"/>
      <c r="W1212" s="256"/>
      <c r="X1212" s="257"/>
      <c r="Y1212" s="257"/>
      <c r="Z1212" s="257"/>
      <c r="AA1212" s="256"/>
      <c r="AB1212" s="256"/>
      <c r="AC1212" s="256"/>
      <c r="AD1212" s="256"/>
      <c r="AE1212" s="256"/>
      <c r="AF1212" s="256"/>
      <c r="AG1212" s="256"/>
      <c r="AH1212" s="258"/>
      <c r="AI1212" s="259"/>
      <c r="AJ1212" s="258"/>
      <c r="AK1212" s="260"/>
      <c r="AL1212" s="261"/>
      <c r="AM1212" s="261"/>
      <c r="AN1212" s="261"/>
      <c r="AO1212" s="264"/>
    </row>
    <row r="1213" spans="21:41" ht="14.25">
      <c r="U1213" s="256"/>
      <c r="V1213" s="257"/>
      <c r="W1213" s="256"/>
      <c r="X1213" s="257"/>
      <c r="Y1213" s="257"/>
      <c r="Z1213" s="257"/>
      <c r="AA1213" s="256"/>
      <c r="AB1213" s="256"/>
      <c r="AC1213" s="256"/>
      <c r="AD1213" s="256"/>
      <c r="AE1213" s="256"/>
      <c r="AF1213" s="256"/>
      <c r="AG1213" s="256"/>
      <c r="AH1213" s="258"/>
      <c r="AI1213" s="259"/>
      <c r="AJ1213" s="258"/>
      <c r="AK1213" s="260"/>
      <c r="AL1213" s="261"/>
      <c r="AM1213" s="261"/>
      <c r="AN1213" s="261"/>
      <c r="AO1213" s="264"/>
    </row>
    <row r="1214" spans="21:41" ht="14.25">
      <c r="U1214" s="256"/>
      <c r="V1214" s="257"/>
      <c r="W1214" s="256"/>
      <c r="X1214" s="257"/>
      <c r="Y1214" s="257"/>
      <c r="Z1214" s="257"/>
      <c r="AA1214" s="256"/>
      <c r="AB1214" s="256"/>
      <c r="AC1214" s="256"/>
      <c r="AD1214" s="256"/>
      <c r="AE1214" s="256"/>
      <c r="AF1214" s="256"/>
      <c r="AG1214" s="256"/>
      <c r="AH1214" s="258"/>
      <c r="AI1214" s="259"/>
      <c r="AJ1214" s="258"/>
      <c r="AK1214" s="260"/>
      <c r="AL1214" s="261"/>
      <c r="AM1214" s="261"/>
      <c r="AN1214" s="261"/>
      <c r="AO1214" s="264"/>
    </row>
    <row r="1215" spans="21:41" ht="14.25">
      <c r="U1215" s="256"/>
      <c r="V1215" s="257"/>
      <c r="W1215" s="256"/>
      <c r="X1215" s="257"/>
      <c r="Y1215" s="257"/>
      <c r="Z1215" s="257"/>
      <c r="AA1215" s="256"/>
      <c r="AB1215" s="256"/>
      <c r="AC1215" s="256"/>
      <c r="AD1215" s="256"/>
      <c r="AE1215" s="256"/>
      <c r="AF1215" s="256"/>
      <c r="AG1215" s="256"/>
      <c r="AH1215" s="258"/>
      <c r="AI1215" s="259"/>
      <c r="AJ1215" s="258"/>
      <c r="AK1215" s="260"/>
      <c r="AL1215" s="261"/>
      <c r="AM1215" s="261"/>
      <c r="AN1215" s="261"/>
      <c r="AO1215" s="264"/>
    </row>
    <row r="1216" spans="21:41" ht="14.25">
      <c r="U1216" s="256"/>
      <c r="V1216" s="257"/>
      <c r="W1216" s="256"/>
      <c r="X1216" s="257"/>
      <c r="Y1216" s="257"/>
      <c r="Z1216" s="257"/>
      <c r="AA1216" s="256"/>
      <c r="AB1216" s="256"/>
      <c r="AC1216" s="256"/>
      <c r="AD1216" s="256"/>
      <c r="AE1216" s="256"/>
      <c r="AF1216" s="256"/>
      <c r="AG1216" s="256"/>
      <c r="AH1216" s="258"/>
      <c r="AI1216" s="259"/>
      <c r="AJ1216" s="258"/>
      <c r="AK1216" s="260"/>
      <c r="AL1216" s="261"/>
      <c r="AM1216" s="261"/>
      <c r="AN1216" s="261"/>
      <c r="AO1216" s="264"/>
    </row>
    <row r="1217" spans="21:41" ht="14.25">
      <c r="U1217" s="256"/>
      <c r="V1217" s="257"/>
      <c r="W1217" s="256"/>
      <c r="X1217" s="257"/>
      <c r="Y1217" s="257"/>
      <c r="Z1217" s="257"/>
      <c r="AA1217" s="256"/>
      <c r="AB1217" s="256"/>
      <c r="AC1217" s="256"/>
      <c r="AD1217" s="256"/>
      <c r="AE1217" s="256"/>
      <c r="AF1217" s="256"/>
      <c r="AG1217" s="256"/>
      <c r="AH1217" s="258"/>
      <c r="AI1217" s="259"/>
      <c r="AJ1217" s="258"/>
      <c r="AK1217" s="260"/>
      <c r="AL1217" s="261"/>
      <c r="AM1217" s="261"/>
      <c r="AN1217" s="261"/>
      <c r="AO1217" s="264"/>
    </row>
    <row r="1218" spans="21:41" ht="14.25">
      <c r="U1218" s="256"/>
      <c r="V1218" s="257"/>
      <c r="W1218" s="256"/>
      <c r="X1218" s="257"/>
      <c r="Y1218" s="257"/>
      <c r="Z1218" s="257"/>
      <c r="AA1218" s="256"/>
      <c r="AB1218" s="256"/>
      <c r="AC1218" s="256"/>
      <c r="AD1218" s="256"/>
      <c r="AE1218" s="256"/>
      <c r="AF1218" s="256"/>
      <c r="AG1218" s="256"/>
      <c r="AH1218" s="258"/>
      <c r="AI1218" s="259"/>
      <c r="AJ1218" s="258"/>
      <c r="AK1218" s="260"/>
      <c r="AL1218" s="261"/>
      <c r="AM1218" s="261"/>
      <c r="AN1218" s="261"/>
      <c r="AO1218" s="264"/>
    </row>
    <row r="1219" spans="21:41" ht="14.25">
      <c r="U1219" s="256"/>
      <c r="V1219" s="257"/>
      <c r="W1219" s="256"/>
      <c r="X1219" s="257"/>
      <c r="Y1219" s="257"/>
      <c r="Z1219" s="257"/>
      <c r="AA1219" s="256"/>
      <c r="AB1219" s="256"/>
      <c r="AC1219" s="256"/>
      <c r="AD1219" s="256"/>
      <c r="AE1219" s="256"/>
      <c r="AF1219" s="256"/>
      <c r="AG1219" s="256"/>
      <c r="AH1219" s="258"/>
      <c r="AI1219" s="259"/>
      <c r="AJ1219" s="258"/>
      <c r="AK1219" s="260"/>
      <c r="AL1219" s="261"/>
      <c r="AM1219" s="261"/>
      <c r="AN1219" s="261"/>
      <c r="AO1219" s="264"/>
    </row>
    <row r="1220" spans="21:41" ht="14.25">
      <c r="U1220" s="256"/>
      <c r="V1220" s="257"/>
      <c r="W1220" s="256"/>
      <c r="X1220" s="257"/>
      <c r="Y1220" s="257"/>
      <c r="Z1220" s="257"/>
      <c r="AA1220" s="256"/>
      <c r="AB1220" s="256"/>
      <c r="AC1220" s="256"/>
      <c r="AD1220" s="256"/>
      <c r="AE1220" s="256"/>
      <c r="AF1220" s="256"/>
      <c r="AG1220" s="256"/>
      <c r="AH1220" s="258"/>
      <c r="AI1220" s="259"/>
      <c r="AJ1220" s="258"/>
      <c r="AK1220" s="260"/>
      <c r="AL1220" s="261"/>
      <c r="AM1220" s="261"/>
      <c r="AN1220" s="261"/>
      <c r="AO1220" s="264"/>
    </row>
    <row r="1221" spans="21:41" ht="14.25">
      <c r="U1221" s="256"/>
      <c r="V1221" s="257"/>
      <c r="W1221" s="256"/>
      <c r="X1221" s="257"/>
      <c r="Y1221" s="257"/>
      <c r="Z1221" s="257"/>
      <c r="AA1221" s="256"/>
      <c r="AB1221" s="256"/>
      <c r="AC1221" s="256"/>
      <c r="AD1221" s="256"/>
      <c r="AE1221" s="256"/>
      <c r="AF1221" s="256"/>
      <c r="AG1221" s="256"/>
      <c r="AH1221" s="258"/>
      <c r="AI1221" s="259"/>
      <c r="AJ1221" s="258"/>
      <c r="AK1221" s="260"/>
      <c r="AL1221" s="261"/>
      <c r="AM1221" s="261"/>
      <c r="AN1221" s="261"/>
      <c r="AO1221" s="264"/>
    </row>
    <row r="1222" spans="21:41" ht="14.25">
      <c r="U1222" s="256"/>
      <c r="V1222" s="257"/>
      <c r="W1222" s="256"/>
      <c r="X1222" s="257"/>
      <c r="Y1222" s="257"/>
      <c r="Z1222" s="257"/>
      <c r="AA1222" s="256"/>
      <c r="AB1222" s="256"/>
      <c r="AC1222" s="256"/>
      <c r="AD1222" s="256"/>
      <c r="AE1222" s="256"/>
      <c r="AF1222" s="256"/>
      <c r="AG1222" s="256"/>
      <c r="AH1222" s="258"/>
      <c r="AI1222" s="259"/>
      <c r="AJ1222" s="258"/>
      <c r="AK1222" s="260"/>
      <c r="AL1222" s="261"/>
      <c r="AM1222" s="261"/>
      <c r="AN1222" s="261"/>
      <c r="AO1222" s="264"/>
    </row>
    <row r="1223" spans="21:41" ht="14.25">
      <c r="U1223" s="256"/>
      <c r="V1223" s="257"/>
      <c r="W1223" s="256"/>
      <c r="X1223" s="257"/>
      <c r="Y1223" s="257"/>
      <c r="Z1223" s="257"/>
      <c r="AA1223" s="256"/>
      <c r="AB1223" s="256"/>
      <c r="AC1223" s="256"/>
      <c r="AD1223" s="256"/>
      <c r="AE1223" s="256"/>
      <c r="AF1223" s="256"/>
      <c r="AG1223" s="256"/>
      <c r="AH1223" s="258"/>
      <c r="AI1223" s="259"/>
      <c r="AJ1223" s="258"/>
      <c r="AK1223" s="260"/>
      <c r="AL1223" s="261"/>
      <c r="AM1223" s="261"/>
      <c r="AN1223" s="261"/>
      <c r="AO1223" s="264"/>
    </row>
    <row r="1224" spans="21:41" ht="14.25">
      <c r="U1224" s="256"/>
      <c r="V1224" s="257"/>
      <c r="W1224" s="256"/>
      <c r="X1224" s="257"/>
      <c r="Y1224" s="257"/>
      <c r="Z1224" s="257"/>
      <c r="AA1224" s="256"/>
      <c r="AB1224" s="256"/>
      <c r="AC1224" s="256"/>
      <c r="AD1224" s="256"/>
      <c r="AE1224" s="256"/>
      <c r="AF1224" s="256"/>
      <c r="AG1224" s="256"/>
      <c r="AH1224" s="258"/>
      <c r="AI1224" s="259"/>
      <c r="AJ1224" s="258"/>
      <c r="AK1224" s="260"/>
      <c r="AL1224" s="261"/>
      <c r="AM1224" s="261"/>
      <c r="AN1224" s="261"/>
      <c r="AO1224" s="264"/>
    </row>
    <row r="1225" spans="21:41" ht="14.25">
      <c r="U1225" s="256"/>
      <c r="V1225" s="257"/>
      <c r="W1225" s="256"/>
      <c r="X1225" s="257"/>
      <c r="Y1225" s="257"/>
      <c r="Z1225" s="257"/>
      <c r="AA1225" s="256"/>
      <c r="AB1225" s="256"/>
      <c r="AC1225" s="256"/>
      <c r="AD1225" s="256"/>
      <c r="AE1225" s="256"/>
      <c r="AF1225" s="256"/>
      <c r="AG1225" s="256"/>
      <c r="AH1225" s="258"/>
      <c r="AI1225" s="259"/>
      <c r="AJ1225" s="258"/>
      <c r="AK1225" s="260"/>
      <c r="AL1225" s="261"/>
      <c r="AM1225" s="261"/>
      <c r="AN1225" s="261"/>
      <c r="AO1225" s="264"/>
    </row>
    <row r="1226" spans="21:41" ht="14.25">
      <c r="U1226" s="256"/>
      <c r="V1226" s="257"/>
      <c r="W1226" s="256"/>
      <c r="X1226" s="257"/>
      <c r="Y1226" s="257"/>
      <c r="Z1226" s="257"/>
      <c r="AA1226" s="256"/>
      <c r="AB1226" s="256"/>
      <c r="AC1226" s="256"/>
      <c r="AD1226" s="256"/>
      <c r="AE1226" s="256"/>
      <c r="AF1226" s="256"/>
      <c r="AG1226" s="256"/>
      <c r="AH1226" s="258"/>
      <c r="AI1226" s="259"/>
      <c r="AJ1226" s="258"/>
      <c r="AK1226" s="260"/>
      <c r="AL1226" s="261"/>
      <c r="AM1226" s="261"/>
      <c r="AN1226" s="261"/>
      <c r="AO1226" s="264"/>
    </row>
    <row r="1227" spans="21:41" ht="14.25">
      <c r="U1227" s="256"/>
      <c r="V1227" s="257"/>
      <c r="W1227" s="256"/>
      <c r="X1227" s="257"/>
      <c r="Y1227" s="257"/>
      <c r="Z1227" s="257"/>
      <c r="AA1227" s="256"/>
      <c r="AB1227" s="256"/>
      <c r="AC1227" s="256"/>
      <c r="AD1227" s="256"/>
      <c r="AE1227" s="256"/>
      <c r="AF1227" s="256"/>
      <c r="AG1227" s="256"/>
      <c r="AH1227" s="258"/>
      <c r="AI1227" s="259"/>
      <c r="AJ1227" s="258"/>
      <c r="AK1227" s="260"/>
      <c r="AL1227" s="261"/>
      <c r="AM1227" s="261"/>
      <c r="AN1227" s="261"/>
      <c r="AO1227" s="264"/>
    </row>
    <row r="1228" spans="21:41" ht="14.25">
      <c r="U1228" s="256"/>
      <c r="V1228" s="257"/>
      <c r="W1228" s="256"/>
      <c r="X1228" s="257"/>
      <c r="Y1228" s="257"/>
      <c r="Z1228" s="257"/>
      <c r="AA1228" s="256"/>
      <c r="AB1228" s="256"/>
      <c r="AC1228" s="256"/>
      <c r="AD1228" s="256"/>
      <c r="AE1228" s="256"/>
      <c r="AF1228" s="256"/>
      <c r="AG1228" s="256"/>
      <c r="AH1228" s="258"/>
      <c r="AI1228" s="259"/>
      <c r="AJ1228" s="258"/>
      <c r="AK1228" s="260"/>
      <c r="AL1228" s="261"/>
      <c r="AM1228" s="261"/>
      <c r="AN1228" s="261"/>
      <c r="AO1228" s="264"/>
    </row>
    <row r="1229" spans="21:41" ht="14.25">
      <c r="U1229" s="256"/>
      <c r="V1229" s="257"/>
      <c r="W1229" s="256"/>
      <c r="X1229" s="257"/>
      <c r="Y1229" s="257"/>
      <c r="Z1229" s="257"/>
      <c r="AA1229" s="256"/>
      <c r="AB1229" s="256"/>
      <c r="AC1229" s="256"/>
      <c r="AD1229" s="256"/>
      <c r="AE1229" s="256"/>
      <c r="AF1229" s="256"/>
      <c r="AG1229" s="256"/>
      <c r="AH1229" s="258"/>
      <c r="AI1229" s="259"/>
      <c r="AJ1229" s="258"/>
      <c r="AK1229" s="260"/>
      <c r="AL1229" s="261"/>
      <c r="AM1229" s="261"/>
      <c r="AN1229" s="261"/>
      <c r="AO1229" s="264"/>
    </row>
    <row r="1230" spans="21:41" ht="14.25">
      <c r="U1230" s="256"/>
      <c r="V1230" s="257"/>
      <c r="W1230" s="256"/>
      <c r="X1230" s="257"/>
      <c r="Y1230" s="257"/>
      <c r="Z1230" s="257"/>
      <c r="AA1230" s="256"/>
      <c r="AB1230" s="256"/>
      <c r="AC1230" s="256"/>
      <c r="AD1230" s="256"/>
      <c r="AE1230" s="256"/>
      <c r="AF1230" s="256"/>
      <c r="AG1230" s="256"/>
      <c r="AH1230" s="258"/>
      <c r="AI1230" s="259"/>
      <c r="AJ1230" s="258"/>
      <c r="AK1230" s="260"/>
      <c r="AL1230" s="261"/>
      <c r="AM1230" s="261"/>
      <c r="AN1230" s="261"/>
      <c r="AO1230" s="264"/>
    </row>
    <row r="1231" spans="21:41" ht="14.25">
      <c r="U1231" s="256"/>
      <c r="V1231" s="257"/>
      <c r="W1231" s="256"/>
      <c r="X1231" s="257"/>
      <c r="Y1231" s="257"/>
      <c r="Z1231" s="257"/>
      <c r="AA1231" s="256"/>
      <c r="AB1231" s="256"/>
      <c r="AC1231" s="256"/>
      <c r="AD1231" s="256"/>
      <c r="AE1231" s="256"/>
      <c r="AF1231" s="256"/>
      <c r="AG1231" s="256"/>
      <c r="AH1231" s="258"/>
      <c r="AI1231" s="259"/>
      <c r="AJ1231" s="258"/>
      <c r="AK1231" s="260"/>
      <c r="AL1231" s="261"/>
      <c r="AM1231" s="261"/>
      <c r="AN1231" s="261"/>
      <c r="AO1231" s="264"/>
    </row>
    <row r="1232" spans="21:41" ht="14.25">
      <c r="U1232" s="256"/>
      <c r="V1232" s="257"/>
      <c r="W1232" s="256"/>
      <c r="X1232" s="257"/>
      <c r="Y1232" s="257"/>
      <c r="Z1232" s="257"/>
      <c r="AA1232" s="256"/>
      <c r="AB1232" s="256"/>
      <c r="AC1232" s="256"/>
      <c r="AD1232" s="256"/>
      <c r="AE1232" s="256"/>
      <c r="AF1232" s="256"/>
      <c r="AG1232" s="256"/>
      <c r="AH1232" s="258"/>
      <c r="AI1232" s="259"/>
      <c r="AJ1232" s="258"/>
      <c r="AK1232" s="260"/>
      <c r="AL1232" s="261"/>
      <c r="AM1232" s="261"/>
      <c r="AN1232" s="261"/>
      <c r="AO1232" s="264"/>
    </row>
    <row r="1233" spans="21:41" ht="14.25">
      <c r="U1233" s="256"/>
      <c r="V1233" s="257"/>
      <c r="W1233" s="256"/>
      <c r="X1233" s="257"/>
      <c r="Y1233" s="257"/>
      <c r="Z1233" s="257"/>
      <c r="AA1233" s="256"/>
      <c r="AB1233" s="256"/>
      <c r="AC1233" s="256"/>
      <c r="AD1233" s="256"/>
      <c r="AE1233" s="256"/>
      <c r="AF1233" s="256"/>
      <c r="AG1233" s="256"/>
      <c r="AH1233" s="258"/>
      <c r="AI1233" s="259"/>
      <c r="AJ1233" s="258"/>
      <c r="AK1233" s="260"/>
      <c r="AL1233" s="261"/>
      <c r="AM1233" s="261"/>
      <c r="AN1233" s="261"/>
      <c r="AO1233" s="264"/>
    </row>
    <row r="1234" spans="21:41" ht="14.25">
      <c r="U1234" s="256"/>
      <c r="V1234" s="257"/>
      <c r="W1234" s="256"/>
      <c r="X1234" s="257"/>
      <c r="Y1234" s="257"/>
      <c r="Z1234" s="257"/>
      <c r="AA1234" s="256"/>
      <c r="AB1234" s="256"/>
      <c r="AC1234" s="256"/>
      <c r="AD1234" s="256"/>
      <c r="AE1234" s="256"/>
      <c r="AF1234" s="256"/>
      <c r="AG1234" s="256"/>
      <c r="AH1234" s="258"/>
      <c r="AI1234" s="259"/>
      <c r="AJ1234" s="258"/>
      <c r="AK1234" s="260"/>
      <c r="AL1234" s="261"/>
      <c r="AM1234" s="261"/>
      <c r="AN1234" s="261"/>
      <c r="AO1234" s="264"/>
    </row>
    <row r="1235" spans="21:41" ht="14.25">
      <c r="U1235" s="256"/>
      <c r="V1235" s="257"/>
      <c r="W1235" s="256"/>
      <c r="X1235" s="257"/>
      <c r="Y1235" s="257"/>
      <c r="Z1235" s="257"/>
      <c r="AA1235" s="256"/>
      <c r="AB1235" s="256"/>
      <c r="AC1235" s="256"/>
      <c r="AD1235" s="256"/>
      <c r="AE1235" s="256"/>
      <c r="AF1235" s="256"/>
      <c r="AG1235" s="256"/>
      <c r="AH1235" s="258"/>
      <c r="AI1235" s="259"/>
      <c r="AJ1235" s="258"/>
      <c r="AK1235" s="260"/>
      <c r="AL1235" s="261"/>
      <c r="AM1235" s="261"/>
      <c r="AN1235" s="261"/>
      <c r="AO1235" s="264"/>
    </row>
    <row r="1236" spans="21:41" ht="14.25">
      <c r="U1236" s="256"/>
      <c r="V1236" s="257"/>
      <c r="W1236" s="256"/>
      <c r="X1236" s="257"/>
      <c r="Y1236" s="257"/>
      <c r="Z1236" s="257"/>
      <c r="AA1236" s="256"/>
      <c r="AB1236" s="256"/>
      <c r="AC1236" s="256"/>
      <c r="AD1236" s="256"/>
      <c r="AE1236" s="256"/>
      <c r="AF1236" s="256"/>
      <c r="AG1236" s="256"/>
      <c r="AH1236" s="258"/>
      <c r="AI1236" s="259"/>
      <c r="AJ1236" s="258"/>
      <c r="AK1236" s="260"/>
      <c r="AL1236" s="261"/>
      <c r="AM1236" s="261"/>
      <c r="AN1236" s="261"/>
      <c r="AO1236" s="264"/>
    </row>
    <row r="1237" spans="21:41" ht="14.25">
      <c r="U1237" s="256"/>
      <c r="V1237" s="257"/>
      <c r="W1237" s="256"/>
      <c r="X1237" s="257"/>
      <c r="Y1237" s="257"/>
      <c r="Z1237" s="257"/>
      <c r="AA1237" s="256"/>
      <c r="AB1237" s="256"/>
      <c r="AC1237" s="256"/>
      <c r="AD1237" s="256"/>
      <c r="AE1237" s="256"/>
      <c r="AF1237" s="256"/>
      <c r="AG1237" s="256"/>
      <c r="AH1237" s="258"/>
      <c r="AI1237" s="259"/>
      <c r="AJ1237" s="258"/>
      <c r="AK1237" s="260"/>
      <c r="AL1237" s="261"/>
      <c r="AM1237" s="261"/>
      <c r="AN1237" s="261"/>
      <c r="AO1237" s="264"/>
    </row>
    <row r="1238" spans="21:41" ht="14.25">
      <c r="U1238" s="256"/>
      <c r="V1238" s="257"/>
      <c r="W1238" s="256"/>
      <c r="X1238" s="257"/>
      <c r="Y1238" s="257"/>
      <c r="Z1238" s="257"/>
      <c r="AA1238" s="256"/>
      <c r="AB1238" s="256"/>
      <c r="AC1238" s="256"/>
      <c r="AD1238" s="256"/>
      <c r="AE1238" s="256"/>
      <c r="AF1238" s="256"/>
      <c r="AG1238" s="256"/>
      <c r="AH1238" s="258"/>
      <c r="AI1238" s="259"/>
      <c r="AJ1238" s="258"/>
      <c r="AK1238" s="260"/>
      <c r="AL1238" s="261"/>
      <c r="AM1238" s="261"/>
      <c r="AN1238" s="261"/>
      <c r="AO1238" s="264"/>
    </row>
    <row r="1239" spans="21:41" ht="14.25">
      <c r="U1239" s="256"/>
      <c r="V1239" s="257"/>
      <c r="W1239" s="256"/>
      <c r="X1239" s="257"/>
      <c r="Y1239" s="257"/>
      <c r="Z1239" s="257"/>
      <c r="AA1239" s="256"/>
      <c r="AB1239" s="256"/>
      <c r="AC1239" s="256"/>
      <c r="AD1239" s="256"/>
      <c r="AE1239" s="256"/>
      <c r="AF1239" s="256"/>
      <c r="AG1239" s="256"/>
      <c r="AH1239" s="258"/>
      <c r="AI1239" s="259"/>
      <c r="AJ1239" s="258"/>
      <c r="AK1239" s="260"/>
      <c r="AL1239" s="261"/>
      <c r="AM1239" s="261"/>
      <c r="AN1239" s="261"/>
      <c r="AO1239" s="264"/>
    </row>
    <row r="1240" spans="21:41" ht="14.25">
      <c r="U1240" s="256"/>
      <c r="V1240" s="257"/>
      <c r="W1240" s="256"/>
      <c r="X1240" s="257"/>
      <c r="Y1240" s="257"/>
      <c r="Z1240" s="257"/>
      <c r="AA1240" s="256"/>
      <c r="AB1240" s="256"/>
      <c r="AC1240" s="256"/>
      <c r="AD1240" s="256"/>
      <c r="AE1240" s="256"/>
      <c r="AF1240" s="256"/>
      <c r="AG1240" s="256"/>
      <c r="AH1240" s="258"/>
      <c r="AI1240" s="259"/>
      <c r="AJ1240" s="258"/>
      <c r="AK1240" s="260"/>
      <c r="AL1240" s="261"/>
      <c r="AM1240" s="261"/>
      <c r="AN1240" s="261"/>
      <c r="AO1240" s="264"/>
    </row>
    <row r="1241" spans="21:41" ht="14.25">
      <c r="U1241" s="256"/>
      <c r="V1241" s="257"/>
      <c r="W1241" s="256"/>
      <c r="X1241" s="257"/>
      <c r="Y1241" s="257"/>
      <c r="Z1241" s="257"/>
      <c r="AA1241" s="256"/>
      <c r="AB1241" s="256"/>
      <c r="AC1241" s="256"/>
      <c r="AD1241" s="256"/>
      <c r="AE1241" s="256"/>
      <c r="AF1241" s="256"/>
      <c r="AG1241" s="256"/>
      <c r="AH1241" s="258"/>
      <c r="AI1241" s="259"/>
      <c r="AJ1241" s="258"/>
      <c r="AK1241" s="260"/>
      <c r="AL1241" s="261"/>
      <c r="AM1241" s="261"/>
      <c r="AN1241" s="261"/>
      <c r="AO1241" s="264"/>
    </row>
    <row r="1242" spans="21:41" ht="14.25">
      <c r="U1242" s="256"/>
      <c r="V1242" s="257"/>
      <c r="W1242" s="256"/>
      <c r="X1242" s="257"/>
      <c r="Y1242" s="257"/>
      <c r="Z1242" s="257"/>
      <c r="AA1242" s="256"/>
      <c r="AB1242" s="256"/>
      <c r="AC1242" s="256"/>
      <c r="AD1242" s="256"/>
      <c r="AE1242" s="256"/>
      <c r="AF1242" s="256"/>
      <c r="AG1242" s="256"/>
      <c r="AH1242" s="258"/>
      <c r="AI1242" s="259"/>
      <c r="AJ1242" s="258"/>
      <c r="AK1242" s="260"/>
      <c r="AL1242" s="261"/>
      <c r="AM1242" s="261"/>
      <c r="AN1242" s="261"/>
      <c r="AO1242" s="264"/>
    </row>
    <row r="1243" spans="21:41" ht="14.25">
      <c r="U1243" s="256"/>
      <c r="V1243" s="257"/>
      <c r="W1243" s="256"/>
      <c r="X1243" s="257"/>
      <c r="Y1243" s="257"/>
      <c r="Z1243" s="257"/>
      <c r="AA1243" s="256"/>
      <c r="AB1243" s="256"/>
      <c r="AC1243" s="256"/>
      <c r="AD1243" s="256"/>
      <c r="AE1243" s="256"/>
      <c r="AF1243" s="256"/>
      <c r="AG1243" s="256"/>
      <c r="AH1243" s="258"/>
      <c r="AI1243" s="259"/>
      <c r="AJ1243" s="258"/>
      <c r="AK1243" s="260"/>
      <c r="AL1243" s="261"/>
      <c r="AM1243" s="261"/>
      <c r="AN1243" s="261"/>
      <c r="AO1243" s="264"/>
    </row>
    <row r="1244" spans="21:41" ht="14.25">
      <c r="U1244" s="256"/>
      <c r="V1244" s="257"/>
      <c r="W1244" s="256"/>
      <c r="X1244" s="257"/>
      <c r="Y1244" s="257"/>
      <c r="Z1244" s="257"/>
      <c r="AA1244" s="256"/>
      <c r="AB1244" s="256"/>
      <c r="AC1244" s="256"/>
      <c r="AD1244" s="256"/>
      <c r="AE1244" s="256"/>
      <c r="AF1244" s="256"/>
      <c r="AG1244" s="256"/>
      <c r="AH1244" s="258"/>
      <c r="AI1244" s="259"/>
      <c r="AJ1244" s="258"/>
      <c r="AK1244" s="260"/>
      <c r="AL1244" s="261"/>
      <c r="AM1244" s="261"/>
      <c r="AN1244" s="261"/>
      <c r="AO1244" s="264"/>
    </row>
    <row r="1245" spans="21:41" ht="14.25">
      <c r="U1245" s="256"/>
      <c r="V1245" s="257"/>
      <c r="W1245" s="256"/>
      <c r="X1245" s="257"/>
      <c r="Y1245" s="257"/>
      <c r="Z1245" s="257"/>
      <c r="AA1245" s="256"/>
      <c r="AB1245" s="256"/>
      <c r="AC1245" s="256"/>
      <c r="AD1245" s="256"/>
      <c r="AE1245" s="256"/>
      <c r="AF1245" s="256"/>
      <c r="AG1245" s="256"/>
      <c r="AH1245" s="258"/>
      <c r="AI1245" s="259"/>
      <c r="AJ1245" s="258"/>
      <c r="AK1245" s="260"/>
      <c r="AL1245" s="261"/>
      <c r="AM1245" s="261"/>
      <c r="AN1245" s="261"/>
      <c r="AO1245" s="264"/>
    </row>
    <row r="1246" spans="21:41" ht="14.25">
      <c r="U1246" s="256"/>
      <c r="V1246" s="257"/>
      <c r="W1246" s="256"/>
      <c r="X1246" s="257"/>
      <c r="Y1246" s="257"/>
      <c r="Z1246" s="257"/>
      <c r="AA1246" s="256"/>
      <c r="AB1246" s="256"/>
      <c r="AC1246" s="256"/>
      <c r="AD1246" s="256"/>
      <c r="AE1246" s="256"/>
      <c r="AF1246" s="256"/>
      <c r="AG1246" s="256"/>
      <c r="AH1246" s="258"/>
      <c r="AI1246" s="259"/>
      <c r="AJ1246" s="258"/>
      <c r="AK1246" s="260"/>
      <c r="AL1246" s="261"/>
      <c r="AM1246" s="261"/>
      <c r="AN1246" s="261"/>
      <c r="AO1246" s="264"/>
    </row>
    <row r="1247" spans="21:41" ht="14.25">
      <c r="U1247" s="256"/>
      <c r="V1247" s="257"/>
      <c r="W1247" s="256"/>
      <c r="X1247" s="257"/>
      <c r="Y1247" s="257"/>
      <c r="Z1247" s="257"/>
      <c r="AA1247" s="256"/>
      <c r="AB1247" s="256"/>
      <c r="AC1247" s="256"/>
      <c r="AD1247" s="256"/>
      <c r="AE1247" s="256"/>
      <c r="AF1247" s="256"/>
      <c r="AG1247" s="256"/>
      <c r="AH1247" s="258"/>
      <c r="AI1247" s="259"/>
      <c r="AJ1247" s="258"/>
      <c r="AK1247" s="260"/>
      <c r="AL1247" s="261"/>
      <c r="AM1247" s="261"/>
      <c r="AN1247" s="261"/>
      <c r="AO1247" s="264"/>
    </row>
    <row r="1248" spans="21:41" ht="14.25">
      <c r="U1248" s="256"/>
      <c r="V1248" s="257"/>
      <c r="W1248" s="256"/>
      <c r="X1248" s="257"/>
      <c r="Y1248" s="257"/>
      <c r="Z1248" s="257"/>
      <c r="AA1248" s="256"/>
      <c r="AB1248" s="256"/>
      <c r="AC1248" s="256"/>
      <c r="AD1248" s="256"/>
      <c r="AE1248" s="256"/>
      <c r="AF1248" s="256"/>
      <c r="AG1248" s="256"/>
      <c r="AH1248" s="258"/>
      <c r="AI1248" s="259"/>
      <c r="AJ1248" s="258"/>
      <c r="AK1248" s="260"/>
      <c r="AL1248" s="261"/>
      <c r="AM1248" s="261"/>
      <c r="AN1248" s="261"/>
      <c r="AO1248" s="264"/>
    </row>
    <row r="1249" spans="21:41" ht="14.25">
      <c r="U1249" s="256"/>
      <c r="V1249" s="257"/>
      <c r="W1249" s="256"/>
      <c r="X1249" s="257"/>
      <c r="Y1249" s="257"/>
      <c r="Z1249" s="257"/>
      <c r="AA1249" s="256"/>
      <c r="AB1249" s="256"/>
      <c r="AC1249" s="256"/>
      <c r="AD1249" s="256"/>
      <c r="AE1249" s="256"/>
      <c r="AF1249" s="256"/>
      <c r="AG1249" s="256"/>
      <c r="AH1249" s="258"/>
      <c r="AI1249" s="259"/>
      <c r="AJ1249" s="258"/>
      <c r="AK1249" s="260"/>
      <c r="AL1249" s="261"/>
      <c r="AM1249" s="261"/>
      <c r="AN1249" s="261"/>
      <c r="AO1249" s="264"/>
    </row>
    <row r="1250" spans="21:41" ht="14.25">
      <c r="U1250" s="256"/>
      <c r="V1250" s="257"/>
      <c r="W1250" s="256"/>
      <c r="X1250" s="257"/>
      <c r="Y1250" s="257"/>
      <c r="Z1250" s="257"/>
      <c r="AA1250" s="256"/>
      <c r="AB1250" s="256"/>
      <c r="AC1250" s="256"/>
      <c r="AD1250" s="256"/>
      <c r="AE1250" s="256"/>
      <c r="AF1250" s="256"/>
      <c r="AG1250" s="256"/>
      <c r="AH1250" s="258"/>
      <c r="AI1250" s="259"/>
      <c r="AJ1250" s="258"/>
      <c r="AK1250" s="260"/>
      <c r="AL1250" s="261"/>
      <c r="AM1250" s="261"/>
      <c r="AN1250" s="261"/>
      <c r="AO1250" s="264"/>
    </row>
    <row r="1251" spans="21:41" ht="14.25">
      <c r="U1251" s="256"/>
      <c r="V1251" s="257"/>
      <c r="W1251" s="256"/>
      <c r="X1251" s="257"/>
      <c r="Y1251" s="257"/>
      <c r="Z1251" s="257"/>
      <c r="AA1251" s="256"/>
      <c r="AB1251" s="256"/>
      <c r="AC1251" s="256"/>
      <c r="AD1251" s="256"/>
      <c r="AE1251" s="256"/>
      <c r="AF1251" s="256"/>
      <c r="AG1251" s="256"/>
      <c r="AH1251" s="258"/>
      <c r="AI1251" s="259"/>
      <c r="AJ1251" s="258"/>
      <c r="AK1251" s="260"/>
      <c r="AL1251" s="261"/>
      <c r="AM1251" s="261"/>
      <c r="AN1251" s="261"/>
      <c r="AO1251" s="264"/>
    </row>
    <row r="1252" spans="21:41" ht="14.25">
      <c r="U1252" s="256"/>
      <c r="V1252" s="257"/>
      <c r="W1252" s="256"/>
      <c r="X1252" s="257"/>
      <c r="Y1252" s="257"/>
      <c r="Z1252" s="257"/>
      <c r="AA1252" s="256"/>
      <c r="AB1252" s="256"/>
      <c r="AC1252" s="256"/>
      <c r="AD1252" s="256"/>
      <c r="AE1252" s="256"/>
      <c r="AF1252" s="256"/>
      <c r="AG1252" s="256"/>
      <c r="AH1252" s="258"/>
      <c r="AI1252" s="259"/>
      <c r="AJ1252" s="258"/>
      <c r="AK1252" s="260"/>
      <c r="AL1252" s="261"/>
      <c r="AM1252" s="261"/>
      <c r="AN1252" s="261"/>
      <c r="AO1252" s="264"/>
    </row>
    <row r="1253" spans="21:41" ht="14.25">
      <c r="U1253" s="256"/>
      <c r="V1253" s="257"/>
      <c r="W1253" s="256"/>
      <c r="X1253" s="257"/>
      <c r="Y1253" s="257"/>
      <c r="Z1253" s="257"/>
      <c r="AA1253" s="256"/>
      <c r="AB1253" s="256"/>
      <c r="AC1253" s="256"/>
      <c r="AD1253" s="256"/>
      <c r="AE1253" s="256"/>
      <c r="AF1253" s="256"/>
      <c r="AG1253" s="256"/>
      <c r="AH1253" s="258"/>
      <c r="AI1253" s="259"/>
      <c r="AJ1253" s="258"/>
      <c r="AK1253" s="260"/>
      <c r="AL1253" s="261"/>
      <c r="AM1253" s="261"/>
      <c r="AN1253" s="261"/>
      <c r="AO1253" s="264"/>
    </row>
    <row r="1254" spans="21:41" ht="14.25">
      <c r="U1254" s="256"/>
      <c r="V1254" s="257"/>
      <c r="W1254" s="256"/>
      <c r="X1254" s="257"/>
      <c r="Y1254" s="257"/>
      <c r="Z1254" s="257"/>
      <c r="AA1254" s="256"/>
      <c r="AB1254" s="256"/>
      <c r="AC1254" s="256"/>
      <c r="AD1254" s="256"/>
      <c r="AE1254" s="256"/>
      <c r="AF1254" s="256"/>
      <c r="AG1254" s="256"/>
      <c r="AH1254" s="258"/>
      <c r="AI1254" s="259"/>
      <c r="AJ1254" s="258"/>
      <c r="AK1254" s="260"/>
      <c r="AL1254" s="261"/>
      <c r="AM1254" s="261"/>
      <c r="AN1254" s="261"/>
      <c r="AO1254" s="264"/>
    </row>
    <row r="1255" spans="21:41" ht="14.25">
      <c r="U1255" s="256"/>
      <c r="V1255" s="257"/>
      <c r="W1255" s="256"/>
      <c r="X1255" s="257"/>
      <c r="Y1255" s="257"/>
      <c r="Z1255" s="257"/>
      <c r="AA1255" s="256"/>
      <c r="AB1255" s="256"/>
      <c r="AC1255" s="256"/>
      <c r="AD1255" s="256"/>
      <c r="AE1255" s="256"/>
      <c r="AF1255" s="256"/>
      <c r="AG1255" s="256"/>
      <c r="AH1255" s="258"/>
      <c r="AI1255" s="259"/>
      <c r="AJ1255" s="258"/>
      <c r="AK1255" s="260"/>
      <c r="AL1255" s="261"/>
      <c r="AM1255" s="261"/>
      <c r="AN1255" s="261"/>
      <c r="AO1255" s="264"/>
    </row>
    <row r="1256" spans="21:41" ht="14.25">
      <c r="U1256" s="256"/>
      <c r="V1256" s="257"/>
      <c r="W1256" s="256"/>
      <c r="X1256" s="257"/>
      <c r="Y1256" s="257"/>
      <c r="Z1256" s="257"/>
      <c r="AA1256" s="256"/>
      <c r="AB1256" s="256"/>
      <c r="AC1256" s="256"/>
      <c r="AD1256" s="256"/>
      <c r="AE1256" s="256"/>
      <c r="AF1256" s="256"/>
      <c r="AG1256" s="256"/>
      <c r="AH1256" s="258"/>
      <c r="AI1256" s="259"/>
      <c r="AJ1256" s="258"/>
      <c r="AK1256" s="260"/>
      <c r="AL1256" s="261"/>
      <c r="AM1256" s="261"/>
      <c r="AN1256" s="261"/>
      <c r="AO1256" s="264"/>
    </row>
    <row r="1257" spans="21:41" ht="14.25">
      <c r="U1257" s="256"/>
      <c r="V1257" s="257"/>
      <c r="W1257" s="256"/>
      <c r="X1257" s="257"/>
      <c r="Y1257" s="257"/>
      <c r="Z1257" s="257"/>
      <c r="AA1257" s="256"/>
      <c r="AB1257" s="256"/>
      <c r="AC1257" s="256"/>
      <c r="AD1257" s="256"/>
      <c r="AE1257" s="256"/>
      <c r="AF1257" s="256"/>
      <c r="AG1257" s="256"/>
      <c r="AH1257" s="258"/>
      <c r="AI1257" s="259"/>
      <c r="AJ1257" s="258"/>
      <c r="AK1257" s="260"/>
      <c r="AL1257" s="261"/>
      <c r="AM1257" s="261"/>
      <c r="AN1257" s="261"/>
      <c r="AO1257" s="264"/>
    </row>
    <row r="1258" spans="21:41" ht="14.25">
      <c r="U1258" s="256"/>
      <c r="V1258" s="257"/>
      <c r="W1258" s="256"/>
      <c r="X1258" s="257"/>
      <c r="Y1258" s="257"/>
      <c r="Z1258" s="257"/>
      <c r="AA1258" s="256"/>
      <c r="AB1258" s="256"/>
      <c r="AC1258" s="256"/>
      <c r="AD1258" s="256"/>
      <c r="AE1258" s="256"/>
      <c r="AF1258" s="256"/>
      <c r="AG1258" s="256"/>
      <c r="AH1258" s="258"/>
      <c r="AI1258" s="259"/>
      <c r="AJ1258" s="258"/>
      <c r="AK1258" s="260"/>
      <c r="AL1258" s="261"/>
      <c r="AM1258" s="261"/>
      <c r="AN1258" s="261"/>
      <c r="AO1258" s="264"/>
    </row>
    <row r="1259" spans="21:41" ht="14.25">
      <c r="U1259" s="256"/>
      <c r="V1259" s="257"/>
      <c r="W1259" s="256"/>
      <c r="X1259" s="257"/>
      <c r="Y1259" s="257"/>
      <c r="Z1259" s="257"/>
      <c r="AA1259" s="256"/>
      <c r="AB1259" s="256"/>
      <c r="AC1259" s="256"/>
      <c r="AD1259" s="256"/>
      <c r="AE1259" s="256"/>
      <c r="AF1259" s="256"/>
      <c r="AG1259" s="256"/>
      <c r="AH1259" s="258"/>
      <c r="AI1259" s="259"/>
      <c r="AJ1259" s="258"/>
      <c r="AK1259" s="260"/>
      <c r="AL1259" s="261"/>
      <c r="AM1259" s="261"/>
      <c r="AN1259" s="261"/>
      <c r="AO1259" s="264"/>
    </row>
    <row r="1260" spans="21:41" ht="14.25">
      <c r="U1260" s="256"/>
      <c r="V1260" s="257"/>
      <c r="W1260" s="256"/>
      <c r="X1260" s="257"/>
      <c r="Y1260" s="257"/>
      <c r="Z1260" s="257"/>
      <c r="AA1260" s="256"/>
      <c r="AB1260" s="256"/>
      <c r="AC1260" s="256"/>
      <c r="AD1260" s="256"/>
      <c r="AE1260" s="256"/>
      <c r="AF1260" s="256"/>
      <c r="AG1260" s="256"/>
      <c r="AH1260" s="258"/>
      <c r="AI1260" s="259"/>
      <c r="AJ1260" s="258"/>
      <c r="AK1260" s="260"/>
      <c r="AL1260" s="261"/>
      <c r="AM1260" s="261"/>
      <c r="AN1260" s="261"/>
      <c r="AO1260" s="264"/>
    </row>
    <row r="1261" spans="21:41" ht="14.25">
      <c r="U1261" s="256"/>
      <c r="V1261" s="257"/>
      <c r="W1261" s="256"/>
      <c r="X1261" s="257"/>
      <c r="Y1261" s="257"/>
      <c r="Z1261" s="257"/>
      <c r="AA1261" s="256"/>
      <c r="AB1261" s="256"/>
      <c r="AC1261" s="256"/>
      <c r="AD1261" s="256"/>
      <c r="AE1261" s="256"/>
      <c r="AF1261" s="256"/>
      <c r="AG1261" s="256"/>
      <c r="AH1261" s="258"/>
      <c r="AI1261" s="259"/>
      <c r="AJ1261" s="258"/>
      <c r="AK1261" s="260"/>
      <c r="AL1261" s="261"/>
      <c r="AM1261" s="261"/>
      <c r="AN1261" s="261"/>
      <c r="AO1261" s="264"/>
    </row>
    <row r="1262" spans="21:41" ht="14.25">
      <c r="U1262" s="256"/>
      <c r="V1262" s="257"/>
      <c r="W1262" s="256"/>
      <c r="X1262" s="257"/>
      <c r="Y1262" s="257"/>
      <c r="Z1262" s="257"/>
      <c r="AA1262" s="256"/>
      <c r="AB1262" s="256"/>
      <c r="AC1262" s="256"/>
      <c r="AD1262" s="256"/>
      <c r="AE1262" s="256"/>
      <c r="AF1262" s="256"/>
      <c r="AG1262" s="256"/>
      <c r="AH1262" s="258"/>
      <c r="AI1262" s="259"/>
      <c r="AJ1262" s="258"/>
      <c r="AK1262" s="260"/>
      <c r="AL1262" s="261"/>
      <c r="AM1262" s="261"/>
      <c r="AN1262" s="261"/>
      <c r="AO1262" s="264"/>
    </row>
    <row r="1263" spans="21:41" ht="14.25">
      <c r="U1263" s="256"/>
      <c r="V1263" s="257"/>
      <c r="W1263" s="256"/>
      <c r="X1263" s="257"/>
      <c r="Y1263" s="257"/>
      <c r="Z1263" s="257"/>
      <c r="AA1263" s="256"/>
      <c r="AB1263" s="256"/>
      <c r="AC1263" s="256"/>
      <c r="AD1263" s="256"/>
      <c r="AE1263" s="256"/>
      <c r="AF1263" s="256"/>
      <c r="AG1263" s="256"/>
      <c r="AH1263" s="258"/>
      <c r="AI1263" s="259"/>
      <c r="AJ1263" s="258"/>
      <c r="AK1263" s="260"/>
      <c r="AL1263" s="261"/>
      <c r="AM1263" s="261"/>
      <c r="AN1263" s="261"/>
      <c r="AO1263" s="264"/>
    </row>
    <row r="1264" spans="21:41" ht="14.25">
      <c r="U1264" s="256"/>
      <c r="V1264" s="257"/>
      <c r="W1264" s="256"/>
      <c r="X1264" s="257"/>
      <c r="Y1264" s="257"/>
      <c r="Z1264" s="257"/>
      <c r="AA1264" s="256"/>
      <c r="AB1264" s="256"/>
      <c r="AC1264" s="256"/>
      <c r="AD1264" s="256"/>
      <c r="AE1264" s="256"/>
      <c r="AF1264" s="256"/>
      <c r="AG1264" s="256"/>
      <c r="AH1264" s="258"/>
      <c r="AI1264" s="259"/>
      <c r="AJ1264" s="258"/>
      <c r="AK1264" s="260"/>
      <c r="AL1264" s="261"/>
      <c r="AM1264" s="261"/>
      <c r="AN1264" s="261"/>
      <c r="AO1264" s="264"/>
    </row>
    <row r="1265" spans="21:41" ht="14.25">
      <c r="U1265" s="256"/>
      <c r="V1265" s="257"/>
      <c r="W1265" s="256"/>
      <c r="X1265" s="257"/>
      <c r="Y1265" s="257"/>
      <c r="Z1265" s="257"/>
      <c r="AA1265" s="256"/>
      <c r="AB1265" s="256"/>
      <c r="AC1265" s="256"/>
      <c r="AD1265" s="256"/>
      <c r="AE1265" s="256"/>
      <c r="AF1265" s="256"/>
      <c r="AG1265" s="256"/>
      <c r="AH1265" s="258"/>
      <c r="AI1265" s="259"/>
      <c r="AJ1265" s="258"/>
      <c r="AK1265" s="260"/>
      <c r="AL1265" s="261"/>
      <c r="AM1265" s="261"/>
      <c r="AN1265" s="261"/>
      <c r="AO1265" s="264"/>
    </row>
    <row r="1266" spans="21:41" ht="14.25">
      <c r="U1266" s="256"/>
      <c r="V1266" s="257"/>
      <c r="W1266" s="256"/>
      <c r="X1266" s="257"/>
      <c r="Y1266" s="257"/>
      <c r="Z1266" s="257"/>
      <c r="AA1266" s="256"/>
      <c r="AB1266" s="256"/>
      <c r="AC1266" s="256"/>
      <c r="AD1266" s="256"/>
      <c r="AE1266" s="256"/>
      <c r="AF1266" s="256"/>
      <c r="AG1266" s="256"/>
      <c r="AH1266" s="258"/>
      <c r="AI1266" s="259"/>
      <c r="AJ1266" s="258"/>
      <c r="AK1266" s="260"/>
      <c r="AL1266" s="261"/>
      <c r="AM1266" s="261"/>
      <c r="AN1266" s="261"/>
      <c r="AO1266" s="264"/>
    </row>
    <row r="1267" spans="21:41" ht="14.25">
      <c r="U1267" s="256"/>
      <c r="V1267" s="257"/>
      <c r="W1267" s="256"/>
      <c r="X1267" s="257"/>
      <c r="Y1267" s="257"/>
      <c r="Z1267" s="257"/>
      <c r="AA1267" s="256"/>
      <c r="AB1267" s="256"/>
      <c r="AC1267" s="256"/>
      <c r="AD1267" s="256"/>
      <c r="AE1267" s="256"/>
      <c r="AF1267" s="256"/>
      <c r="AG1267" s="256"/>
      <c r="AH1267" s="258"/>
      <c r="AI1267" s="259"/>
      <c r="AJ1267" s="258"/>
      <c r="AK1267" s="260"/>
      <c r="AL1267" s="261"/>
      <c r="AM1267" s="261"/>
      <c r="AN1267" s="261"/>
      <c r="AO1267" s="264"/>
    </row>
    <row r="1268" spans="21:41" ht="14.25">
      <c r="U1268" s="256"/>
      <c r="V1268" s="257"/>
      <c r="W1268" s="256"/>
      <c r="X1268" s="257"/>
      <c r="Y1268" s="257"/>
      <c r="Z1268" s="257"/>
      <c r="AA1268" s="256"/>
      <c r="AB1268" s="256"/>
      <c r="AC1268" s="256"/>
      <c r="AD1268" s="256"/>
      <c r="AE1268" s="256"/>
      <c r="AF1268" s="256"/>
      <c r="AG1268" s="256"/>
      <c r="AH1268" s="258"/>
      <c r="AI1268" s="259"/>
      <c r="AJ1268" s="258"/>
      <c r="AK1268" s="260"/>
      <c r="AL1268" s="261"/>
      <c r="AM1268" s="261"/>
      <c r="AN1268" s="261"/>
      <c r="AO1268" s="264"/>
    </row>
    <row r="1269" spans="21:41" ht="14.25">
      <c r="U1269" s="256"/>
      <c r="V1269" s="257"/>
      <c r="W1269" s="256"/>
      <c r="X1269" s="257"/>
      <c r="Y1269" s="257"/>
      <c r="Z1269" s="257"/>
      <c r="AA1269" s="256"/>
      <c r="AB1269" s="256"/>
      <c r="AC1269" s="256"/>
      <c r="AD1269" s="256"/>
      <c r="AE1269" s="256"/>
      <c r="AF1269" s="256"/>
      <c r="AG1269" s="256"/>
      <c r="AH1269" s="258"/>
      <c r="AI1269" s="259"/>
      <c r="AJ1269" s="258"/>
      <c r="AK1269" s="260"/>
      <c r="AL1269" s="261"/>
      <c r="AM1269" s="261"/>
      <c r="AN1269" s="261"/>
      <c r="AO1269" s="264"/>
    </row>
    <row r="1270" spans="21:41" ht="14.25">
      <c r="U1270" s="256"/>
      <c r="V1270" s="257"/>
      <c r="W1270" s="256"/>
      <c r="X1270" s="257"/>
      <c r="Y1270" s="257"/>
      <c r="Z1270" s="257"/>
      <c r="AA1270" s="256"/>
      <c r="AB1270" s="256"/>
      <c r="AC1270" s="256"/>
      <c r="AD1270" s="256"/>
      <c r="AE1270" s="256"/>
      <c r="AF1270" s="256"/>
      <c r="AG1270" s="256"/>
      <c r="AH1270" s="258"/>
      <c r="AI1270" s="259"/>
      <c r="AJ1270" s="258"/>
      <c r="AK1270" s="260"/>
      <c r="AL1270" s="261"/>
      <c r="AM1270" s="261"/>
      <c r="AN1270" s="261"/>
      <c r="AO1270" s="264"/>
    </row>
    <row r="1271" spans="21:41" ht="14.25">
      <c r="U1271" s="256"/>
      <c r="V1271" s="257"/>
      <c r="W1271" s="256"/>
      <c r="X1271" s="257"/>
      <c r="Y1271" s="257"/>
      <c r="Z1271" s="257"/>
      <c r="AA1271" s="256"/>
      <c r="AB1271" s="256"/>
      <c r="AC1271" s="256"/>
      <c r="AD1271" s="256"/>
      <c r="AE1271" s="256"/>
      <c r="AF1271" s="256"/>
      <c r="AG1271" s="256"/>
      <c r="AH1271" s="258"/>
      <c r="AI1271" s="259"/>
      <c r="AJ1271" s="258"/>
      <c r="AK1271" s="260"/>
      <c r="AL1271" s="261"/>
      <c r="AM1271" s="261"/>
      <c r="AN1271" s="261"/>
      <c r="AO1271" s="264"/>
    </row>
    <row r="1272" spans="21:41" ht="14.25">
      <c r="U1272" s="256"/>
      <c r="V1272" s="257"/>
      <c r="W1272" s="256"/>
      <c r="X1272" s="257"/>
      <c r="Y1272" s="257"/>
      <c r="Z1272" s="257"/>
      <c r="AA1272" s="256"/>
      <c r="AB1272" s="256"/>
      <c r="AC1272" s="256"/>
      <c r="AD1272" s="256"/>
      <c r="AE1272" s="256"/>
      <c r="AF1272" s="256"/>
      <c r="AG1272" s="256"/>
      <c r="AH1272" s="258"/>
      <c r="AI1272" s="259"/>
      <c r="AJ1272" s="258"/>
      <c r="AK1272" s="260"/>
      <c r="AL1272" s="261"/>
      <c r="AM1272" s="261"/>
      <c r="AN1272" s="261"/>
      <c r="AO1272" s="264"/>
    </row>
    <row r="1273" spans="21:41" ht="14.25">
      <c r="U1273" s="256"/>
      <c r="V1273" s="257"/>
      <c r="W1273" s="256"/>
      <c r="X1273" s="257"/>
      <c r="Y1273" s="257"/>
      <c r="Z1273" s="257"/>
      <c r="AA1273" s="256"/>
      <c r="AB1273" s="256"/>
      <c r="AC1273" s="256"/>
      <c r="AD1273" s="256"/>
      <c r="AE1273" s="256"/>
      <c r="AF1273" s="256"/>
      <c r="AG1273" s="256"/>
      <c r="AH1273" s="258"/>
      <c r="AI1273" s="259"/>
      <c r="AJ1273" s="258"/>
      <c r="AK1273" s="260"/>
      <c r="AL1273" s="261"/>
      <c r="AM1273" s="261"/>
      <c r="AN1273" s="261"/>
      <c r="AO1273" s="264"/>
    </row>
    <row r="1274" spans="21:41" ht="14.25">
      <c r="U1274" s="256"/>
      <c r="V1274" s="257"/>
      <c r="W1274" s="256"/>
      <c r="X1274" s="257"/>
      <c r="Y1274" s="257"/>
      <c r="Z1274" s="257"/>
      <c r="AA1274" s="256"/>
      <c r="AB1274" s="256"/>
      <c r="AC1274" s="256"/>
      <c r="AD1274" s="256"/>
      <c r="AE1274" s="256"/>
      <c r="AF1274" s="256"/>
      <c r="AG1274" s="256"/>
      <c r="AH1274" s="258"/>
      <c r="AI1274" s="259"/>
      <c r="AJ1274" s="258"/>
      <c r="AK1274" s="260"/>
      <c r="AL1274" s="261"/>
      <c r="AM1274" s="261"/>
      <c r="AN1274" s="261"/>
      <c r="AO1274" s="264"/>
    </row>
    <row r="1275" spans="21:41" ht="14.25">
      <c r="U1275" s="256"/>
      <c r="V1275" s="257"/>
      <c r="W1275" s="256"/>
      <c r="X1275" s="257"/>
      <c r="Y1275" s="257"/>
      <c r="Z1275" s="257"/>
      <c r="AA1275" s="256"/>
      <c r="AB1275" s="256"/>
      <c r="AC1275" s="256"/>
      <c r="AD1275" s="256"/>
      <c r="AE1275" s="256"/>
      <c r="AF1275" s="256"/>
      <c r="AG1275" s="256"/>
      <c r="AH1275" s="258"/>
      <c r="AI1275" s="259"/>
      <c r="AJ1275" s="258"/>
      <c r="AK1275" s="260"/>
      <c r="AL1275" s="261"/>
      <c r="AM1275" s="261"/>
      <c r="AN1275" s="261"/>
      <c r="AO1275" s="264"/>
    </row>
    <row r="1276" spans="21:41" ht="14.25">
      <c r="U1276" s="256"/>
      <c r="V1276" s="257"/>
      <c r="W1276" s="256"/>
      <c r="X1276" s="257"/>
      <c r="Y1276" s="257"/>
      <c r="Z1276" s="257"/>
      <c r="AA1276" s="256"/>
      <c r="AB1276" s="256"/>
      <c r="AC1276" s="256"/>
      <c r="AD1276" s="256"/>
      <c r="AE1276" s="256"/>
      <c r="AF1276" s="256"/>
      <c r="AG1276" s="256"/>
      <c r="AH1276" s="258"/>
      <c r="AI1276" s="259"/>
      <c r="AJ1276" s="258"/>
      <c r="AK1276" s="260"/>
      <c r="AL1276" s="261"/>
      <c r="AM1276" s="261"/>
      <c r="AN1276" s="261"/>
      <c r="AO1276" s="264"/>
    </row>
    <row r="1277" spans="21:41" ht="14.25">
      <c r="U1277" s="256"/>
      <c r="V1277" s="257"/>
      <c r="W1277" s="256"/>
      <c r="X1277" s="257"/>
      <c r="Y1277" s="257"/>
      <c r="Z1277" s="257"/>
      <c r="AA1277" s="256"/>
      <c r="AB1277" s="256"/>
      <c r="AC1277" s="256"/>
      <c r="AD1277" s="256"/>
      <c r="AE1277" s="256"/>
      <c r="AF1277" s="256"/>
      <c r="AG1277" s="256"/>
      <c r="AH1277" s="258"/>
      <c r="AI1277" s="259"/>
      <c r="AJ1277" s="258"/>
      <c r="AK1277" s="260"/>
      <c r="AL1277" s="261"/>
      <c r="AM1277" s="261"/>
      <c r="AN1277" s="261"/>
      <c r="AO1277" s="264"/>
    </row>
    <row r="1278" spans="21:41" ht="14.25">
      <c r="U1278" s="256"/>
      <c r="V1278" s="257"/>
      <c r="W1278" s="256"/>
      <c r="X1278" s="257"/>
      <c r="Y1278" s="257"/>
      <c r="Z1278" s="257"/>
      <c r="AA1278" s="256"/>
      <c r="AB1278" s="256"/>
      <c r="AC1278" s="256"/>
      <c r="AD1278" s="256"/>
      <c r="AE1278" s="256"/>
      <c r="AF1278" s="256"/>
      <c r="AG1278" s="256"/>
      <c r="AH1278" s="258"/>
      <c r="AI1278" s="259"/>
      <c r="AJ1278" s="258"/>
      <c r="AK1278" s="260"/>
      <c r="AL1278" s="261"/>
      <c r="AM1278" s="261"/>
      <c r="AN1278" s="261"/>
      <c r="AO1278" s="264"/>
    </row>
    <row r="1279" spans="21:41" ht="14.25">
      <c r="U1279" s="256"/>
      <c r="V1279" s="257"/>
      <c r="W1279" s="256"/>
      <c r="X1279" s="257"/>
      <c r="Y1279" s="257"/>
      <c r="Z1279" s="257"/>
      <c r="AA1279" s="256"/>
      <c r="AB1279" s="256"/>
      <c r="AC1279" s="256"/>
      <c r="AD1279" s="256"/>
      <c r="AE1279" s="256"/>
      <c r="AF1279" s="256"/>
      <c r="AG1279" s="256"/>
      <c r="AH1279" s="258"/>
      <c r="AI1279" s="259"/>
      <c r="AJ1279" s="258"/>
      <c r="AK1279" s="260"/>
      <c r="AL1279" s="261"/>
      <c r="AM1279" s="261"/>
      <c r="AN1279" s="261"/>
      <c r="AO1279" s="264"/>
    </row>
    <row r="1280" spans="21:41" ht="14.25">
      <c r="U1280" s="256"/>
      <c r="V1280" s="257"/>
      <c r="W1280" s="256"/>
      <c r="X1280" s="257"/>
      <c r="Y1280" s="257"/>
      <c r="Z1280" s="257"/>
      <c r="AA1280" s="256"/>
      <c r="AB1280" s="256"/>
      <c r="AC1280" s="256"/>
      <c r="AD1280" s="256"/>
      <c r="AE1280" s="256"/>
      <c r="AF1280" s="256"/>
      <c r="AG1280" s="256"/>
      <c r="AH1280" s="258"/>
      <c r="AI1280" s="259"/>
      <c r="AJ1280" s="258"/>
      <c r="AK1280" s="260"/>
      <c r="AL1280" s="261"/>
      <c r="AM1280" s="261"/>
      <c r="AN1280" s="261"/>
      <c r="AO1280" s="264"/>
    </row>
    <row r="1281" spans="21:41" ht="14.25">
      <c r="U1281" s="256"/>
      <c r="V1281" s="257"/>
      <c r="W1281" s="256"/>
      <c r="X1281" s="257"/>
      <c r="Y1281" s="257"/>
      <c r="Z1281" s="257"/>
      <c r="AA1281" s="256"/>
      <c r="AB1281" s="256"/>
      <c r="AC1281" s="256"/>
      <c r="AD1281" s="256"/>
      <c r="AE1281" s="256"/>
      <c r="AF1281" s="256"/>
      <c r="AG1281" s="256"/>
      <c r="AH1281" s="258"/>
      <c r="AI1281" s="259"/>
      <c r="AJ1281" s="258"/>
      <c r="AK1281" s="260"/>
      <c r="AL1281" s="261"/>
      <c r="AM1281" s="261"/>
      <c r="AN1281" s="261"/>
      <c r="AO1281" s="264"/>
    </row>
    <row r="1282" spans="21:41" ht="14.25">
      <c r="U1282" s="256"/>
      <c r="V1282" s="257"/>
      <c r="W1282" s="256"/>
      <c r="X1282" s="257"/>
      <c r="Y1282" s="257"/>
      <c r="Z1282" s="257"/>
      <c r="AA1282" s="256"/>
      <c r="AB1282" s="256"/>
      <c r="AC1282" s="256"/>
      <c r="AD1282" s="256"/>
      <c r="AE1282" s="256"/>
      <c r="AF1282" s="256"/>
      <c r="AG1282" s="256"/>
      <c r="AH1282" s="258"/>
      <c r="AI1282" s="259"/>
      <c r="AJ1282" s="258"/>
      <c r="AK1282" s="260"/>
      <c r="AL1282" s="261"/>
      <c r="AM1282" s="261"/>
      <c r="AN1282" s="261"/>
      <c r="AO1282" s="264"/>
    </row>
    <row r="1283" spans="21:41" ht="14.25">
      <c r="U1283" s="256"/>
      <c r="V1283" s="257"/>
      <c r="W1283" s="256"/>
      <c r="X1283" s="257"/>
      <c r="Y1283" s="257"/>
      <c r="Z1283" s="257"/>
      <c r="AA1283" s="256"/>
      <c r="AB1283" s="256"/>
      <c r="AC1283" s="256"/>
      <c r="AD1283" s="256"/>
      <c r="AE1283" s="256"/>
      <c r="AF1283" s="256"/>
      <c r="AG1283" s="256"/>
      <c r="AH1283" s="258"/>
      <c r="AI1283" s="259"/>
      <c r="AJ1283" s="258"/>
      <c r="AK1283" s="260"/>
      <c r="AL1283" s="261"/>
      <c r="AM1283" s="261"/>
      <c r="AN1283" s="261"/>
      <c r="AO1283" s="264"/>
    </row>
    <row r="1284" spans="21:41" ht="14.25">
      <c r="U1284" s="256"/>
      <c r="V1284" s="257"/>
      <c r="W1284" s="256"/>
      <c r="X1284" s="257"/>
      <c r="Y1284" s="257"/>
      <c r="Z1284" s="257"/>
      <c r="AA1284" s="256"/>
      <c r="AB1284" s="256"/>
      <c r="AC1284" s="256"/>
      <c r="AD1284" s="256"/>
      <c r="AE1284" s="256"/>
      <c r="AF1284" s="256"/>
      <c r="AG1284" s="256"/>
      <c r="AH1284" s="258"/>
      <c r="AI1284" s="259"/>
      <c r="AJ1284" s="258"/>
      <c r="AK1284" s="260"/>
      <c r="AL1284" s="261"/>
      <c r="AM1284" s="261"/>
      <c r="AN1284" s="261"/>
      <c r="AO1284" s="264"/>
    </row>
    <row r="1285" spans="21:41" ht="14.25">
      <c r="U1285" s="256"/>
      <c r="V1285" s="257"/>
      <c r="W1285" s="256"/>
      <c r="X1285" s="257"/>
      <c r="Y1285" s="257"/>
      <c r="Z1285" s="257"/>
      <c r="AA1285" s="256"/>
      <c r="AB1285" s="256"/>
      <c r="AC1285" s="256"/>
      <c r="AD1285" s="256"/>
      <c r="AE1285" s="256"/>
      <c r="AF1285" s="256"/>
      <c r="AG1285" s="256"/>
      <c r="AH1285" s="258"/>
      <c r="AI1285" s="259"/>
      <c r="AJ1285" s="258"/>
      <c r="AK1285" s="260"/>
      <c r="AL1285" s="261"/>
      <c r="AM1285" s="261"/>
      <c r="AN1285" s="261"/>
      <c r="AO1285" s="264"/>
    </row>
    <row r="1286" spans="21:41" ht="14.25">
      <c r="U1286" s="256"/>
      <c r="V1286" s="257"/>
      <c r="W1286" s="256"/>
      <c r="X1286" s="257"/>
      <c r="Y1286" s="257"/>
      <c r="Z1286" s="257"/>
      <c r="AA1286" s="256"/>
      <c r="AB1286" s="256"/>
      <c r="AC1286" s="256"/>
      <c r="AD1286" s="256"/>
      <c r="AE1286" s="256"/>
      <c r="AF1286" s="256"/>
      <c r="AG1286" s="256"/>
      <c r="AH1286" s="258"/>
      <c r="AI1286" s="259"/>
      <c r="AJ1286" s="258"/>
      <c r="AK1286" s="260"/>
      <c r="AL1286" s="261"/>
      <c r="AM1286" s="261"/>
      <c r="AN1286" s="261"/>
      <c r="AO1286" s="264"/>
    </row>
    <row r="1287" spans="21:41" ht="14.25">
      <c r="U1287" s="256"/>
      <c r="V1287" s="257"/>
      <c r="W1287" s="256"/>
      <c r="X1287" s="257"/>
      <c r="Y1287" s="257"/>
      <c r="Z1287" s="257"/>
      <c r="AA1287" s="256"/>
      <c r="AB1287" s="256"/>
      <c r="AC1287" s="256"/>
      <c r="AD1287" s="256"/>
      <c r="AE1287" s="256"/>
      <c r="AF1287" s="256"/>
      <c r="AG1287" s="256"/>
      <c r="AH1287" s="258"/>
      <c r="AI1287" s="259"/>
      <c r="AJ1287" s="258"/>
      <c r="AK1287" s="260"/>
      <c r="AL1287" s="261"/>
      <c r="AM1287" s="261"/>
      <c r="AN1287" s="261"/>
      <c r="AO1287" s="264"/>
    </row>
    <row r="1288" spans="21:41" ht="14.25">
      <c r="U1288" s="256"/>
      <c r="V1288" s="257"/>
      <c r="W1288" s="256"/>
      <c r="X1288" s="257"/>
      <c r="Y1288" s="257"/>
      <c r="Z1288" s="257"/>
      <c r="AA1288" s="256"/>
      <c r="AB1288" s="256"/>
      <c r="AC1288" s="256"/>
      <c r="AD1288" s="256"/>
      <c r="AE1288" s="256"/>
      <c r="AF1288" s="256"/>
      <c r="AG1288" s="256"/>
      <c r="AH1288" s="258"/>
      <c r="AI1288" s="259"/>
      <c r="AJ1288" s="258"/>
      <c r="AK1288" s="260"/>
      <c r="AL1288" s="261"/>
      <c r="AM1288" s="261"/>
      <c r="AN1288" s="261"/>
      <c r="AO1288" s="264"/>
    </row>
    <row r="1289" spans="21:41" ht="14.25">
      <c r="U1289" s="256"/>
      <c r="V1289" s="257"/>
      <c r="W1289" s="256"/>
      <c r="X1289" s="257"/>
      <c r="Y1289" s="257"/>
      <c r="Z1289" s="257"/>
      <c r="AA1289" s="256"/>
      <c r="AB1289" s="256"/>
      <c r="AC1289" s="256"/>
      <c r="AD1289" s="256"/>
      <c r="AE1289" s="256"/>
      <c r="AF1289" s="256"/>
      <c r="AG1289" s="256"/>
      <c r="AH1289" s="258"/>
      <c r="AI1289" s="259"/>
      <c r="AJ1289" s="258"/>
      <c r="AK1289" s="260"/>
      <c r="AL1289" s="261"/>
      <c r="AM1289" s="261"/>
      <c r="AN1289" s="261"/>
      <c r="AO1289" s="264"/>
    </row>
    <row r="1290" spans="21:41" ht="14.25">
      <c r="U1290" s="256"/>
      <c r="V1290" s="257"/>
      <c r="W1290" s="256"/>
      <c r="X1290" s="257"/>
      <c r="Y1290" s="257"/>
      <c r="Z1290" s="257"/>
      <c r="AA1290" s="256"/>
      <c r="AB1290" s="256"/>
      <c r="AC1290" s="256"/>
      <c r="AD1290" s="256"/>
      <c r="AE1290" s="256"/>
      <c r="AF1290" s="256"/>
      <c r="AG1290" s="256"/>
      <c r="AH1290" s="258"/>
      <c r="AI1290" s="259"/>
      <c r="AJ1290" s="258"/>
      <c r="AK1290" s="260"/>
      <c r="AL1290" s="261"/>
      <c r="AM1290" s="261"/>
      <c r="AN1290" s="261"/>
      <c r="AO1290" s="264"/>
    </row>
    <row r="1291" spans="21:41" ht="14.25">
      <c r="U1291" s="256"/>
      <c r="V1291" s="257"/>
      <c r="W1291" s="256"/>
      <c r="X1291" s="257"/>
      <c r="Y1291" s="257"/>
      <c r="Z1291" s="257"/>
      <c r="AA1291" s="256"/>
      <c r="AB1291" s="256"/>
      <c r="AC1291" s="256"/>
      <c r="AD1291" s="256"/>
      <c r="AE1291" s="256"/>
      <c r="AF1291" s="256"/>
      <c r="AG1291" s="256"/>
      <c r="AH1291" s="258"/>
      <c r="AI1291" s="259"/>
      <c r="AJ1291" s="258"/>
      <c r="AK1291" s="260"/>
      <c r="AL1291" s="261"/>
      <c r="AM1291" s="261"/>
      <c r="AN1291" s="261"/>
      <c r="AO1291" s="264"/>
    </row>
    <row r="1292" spans="21:41" ht="14.25">
      <c r="U1292" s="256"/>
      <c r="V1292" s="257"/>
      <c r="W1292" s="256"/>
      <c r="X1292" s="257"/>
      <c r="Y1292" s="257"/>
      <c r="Z1292" s="257"/>
      <c r="AA1292" s="256"/>
      <c r="AB1292" s="256"/>
      <c r="AC1292" s="256"/>
      <c r="AD1292" s="256"/>
      <c r="AE1292" s="256"/>
      <c r="AF1292" s="256"/>
      <c r="AG1292" s="256"/>
      <c r="AH1292" s="258"/>
      <c r="AI1292" s="259"/>
      <c r="AJ1292" s="258"/>
      <c r="AK1292" s="260"/>
      <c r="AL1292" s="261"/>
      <c r="AM1292" s="261"/>
      <c r="AN1292" s="261"/>
      <c r="AO1292" s="264"/>
    </row>
    <row r="1293" spans="21:41" ht="14.25">
      <c r="U1293" s="256"/>
      <c r="V1293" s="257"/>
      <c r="W1293" s="256"/>
      <c r="X1293" s="257"/>
      <c r="Y1293" s="257"/>
      <c r="Z1293" s="257"/>
      <c r="AA1293" s="256"/>
      <c r="AB1293" s="256"/>
      <c r="AC1293" s="256"/>
      <c r="AD1293" s="256"/>
      <c r="AE1293" s="256"/>
      <c r="AF1293" s="256"/>
      <c r="AG1293" s="256"/>
      <c r="AH1293" s="258"/>
      <c r="AI1293" s="259"/>
      <c r="AJ1293" s="258"/>
      <c r="AK1293" s="260"/>
      <c r="AL1293" s="261"/>
      <c r="AM1293" s="261"/>
      <c r="AN1293" s="261"/>
      <c r="AO1293" s="264"/>
    </row>
    <row r="1294" spans="21:41" ht="14.25">
      <c r="U1294" s="256"/>
      <c r="V1294" s="257"/>
      <c r="W1294" s="256"/>
      <c r="X1294" s="257"/>
      <c r="Y1294" s="257"/>
      <c r="Z1294" s="257"/>
      <c r="AA1294" s="256"/>
      <c r="AB1294" s="256"/>
      <c r="AC1294" s="256"/>
      <c r="AD1294" s="256"/>
      <c r="AE1294" s="256"/>
      <c r="AF1294" s="256"/>
      <c r="AG1294" s="256"/>
      <c r="AH1294" s="258"/>
      <c r="AI1294" s="259"/>
      <c r="AJ1294" s="258"/>
      <c r="AK1294" s="260"/>
      <c r="AL1294" s="261"/>
      <c r="AM1294" s="261"/>
      <c r="AN1294" s="261"/>
      <c r="AO1294" s="264"/>
    </row>
    <row r="1295" spans="21:41" ht="14.25">
      <c r="U1295" s="256"/>
      <c r="V1295" s="257"/>
      <c r="W1295" s="256"/>
      <c r="X1295" s="257"/>
      <c r="Y1295" s="257"/>
      <c r="Z1295" s="257"/>
      <c r="AA1295" s="256"/>
      <c r="AB1295" s="256"/>
      <c r="AC1295" s="256"/>
      <c r="AD1295" s="256"/>
      <c r="AE1295" s="256"/>
      <c r="AF1295" s="256"/>
      <c r="AG1295" s="256"/>
      <c r="AH1295" s="258"/>
      <c r="AI1295" s="259"/>
      <c r="AJ1295" s="258"/>
      <c r="AK1295" s="260"/>
      <c r="AL1295" s="261"/>
      <c r="AM1295" s="261"/>
      <c r="AN1295" s="261"/>
      <c r="AO1295" s="264"/>
    </row>
    <row r="1296" spans="21:41" ht="14.25">
      <c r="U1296" s="256"/>
      <c r="V1296" s="257"/>
      <c r="W1296" s="256"/>
      <c r="X1296" s="257"/>
      <c r="Y1296" s="257"/>
      <c r="Z1296" s="257"/>
      <c r="AA1296" s="256"/>
      <c r="AB1296" s="256"/>
      <c r="AC1296" s="256"/>
      <c r="AD1296" s="256"/>
      <c r="AE1296" s="256"/>
      <c r="AF1296" s="256"/>
      <c r="AG1296" s="256"/>
      <c r="AH1296" s="258"/>
      <c r="AI1296" s="259"/>
      <c r="AJ1296" s="258"/>
      <c r="AK1296" s="260"/>
      <c r="AL1296" s="261"/>
      <c r="AM1296" s="261"/>
      <c r="AN1296" s="261"/>
      <c r="AO1296" s="264"/>
    </row>
    <row r="1297" spans="21:41" ht="14.25">
      <c r="U1297" s="256"/>
      <c r="V1297" s="257"/>
      <c r="W1297" s="256"/>
      <c r="X1297" s="257"/>
      <c r="Y1297" s="257"/>
      <c r="Z1297" s="257"/>
      <c r="AA1297" s="256"/>
      <c r="AB1297" s="256"/>
      <c r="AC1297" s="256"/>
      <c r="AD1297" s="256"/>
      <c r="AE1297" s="256"/>
      <c r="AF1297" s="256"/>
      <c r="AG1297" s="256"/>
      <c r="AH1297" s="258"/>
      <c r="AI1297" s="259"/>
      <c r="AJ1297" s="258"/>
      <c r="AK1297" s="260"/>
      <c r="AL1297" s="261"/>
      <c r="AM1297" s="261"/>
      <c r="AN1297" s="261"/>
      <c r="AO1297" s="264"/>
    </row>
    <row r="1298" spans="21:41" ht="14.25">
      <c r="U1298" s="256"/>
      <c r="V1298" s="257"/>
      <c r="W1298" s="256"/>
      <c r="X1298" s="257"/>
      <c r="Y1298" s="257"/>
      <c r="Z1298" s="257"/>
      <c r="AA1298" s="256"/>
      <c r="AB1298" s="256"/>
      <c r="AC1298" s="256"/>
      <c r="AD1298" s="256"/>
      <c r="AE1298" s="256"/>
      <c r="AF1298" s="256"/>
      <c r="AG1298" s="256"/>
      <c r="AH1298" s="258"/>
      <c r="AI1298" s="259"/>
      <c r="AJ1298" s="258"/>
      <c r="AK1298" s="260"/>
      <c r="AL1298" s="261"/>
      <c r="AM1298" s="261"/>
      <c r="AN1298" s="261"/>
      <c r="AO1298" s="264"/>
    </row>
    <row r="1299" spans="21:41" ht="14.25">
      <c r="U1299" s="256"/>
      <c r="V1299" s="257"/>
      <c r="W1299" s="256"/>
      <c r="X1299" s="257"/>
      <c r="Y1299" s="257"/>
      <c r="Z1299" s="257"/>
      <c r="AA1299" s="256"/>
      <c r="AB1299" s="256"/>
      <c r="AC1299" s="256"/>
      <c r="AD1299" s="256"/>
      <c r="AE1299" s="256"/>
      <c r="AF1299" s="256"/>
      <c r="AG1299" s="256"/>
      <c r="AH1299" s="258"/>
      <c r="AI1299" s="259"/>
      <c r="AJ1299" s="258"/>
      <c r="AK1299" s="260"/>
      <c r="AL1299" s="261"/>
      <c r="AM1299" s="261"/>
      <c r="AN1299" s="261"/>
      <c r="AO1299" s="264"/>
    </row>
    <row r="1300" spans="21:41" ht="14.25">
      <c r="U1300" s="256"/>
      <c r="V1300" s="257"/>
      <c r="W1300" s="256"/>
      <c r="X1300" s="257"/>
      <c r="Y1300" s="257"/>
      <c r="Z1300" s="257"/>
      <c r="AA1300" s="256"/>
      <c r="AB1300" s="256"/>
      <c r="AC1300" s="256"/>
      <c r="AD1300" s="256"/>
      <c r="AE1300" s="256"/>
      <c r="AF1300" s="256"/>
      <c r="AG1300" s="256"/>
      <c r="AH1300" s="258"/>
      <c r="AI1300" s="259"/>
      <c r="AJ1300" s="258"/>
      <c r="AK1300" s="260"/>
      <c r="AL1300" s="261"/>
      <c r="AM1300" s="261"/>
      <c r="AN1300" s="261"/>
      <c r="AO1300" s="264"/>
    </row>
    <row r="1301" spans="21:41" ht="14.25">
      <c r="U1301" s="256"/>
      <c r="V1301" s="257"/>
      <c r="W1301" s="256"/>
      <c r="X1301" s="257"/>
      <c r="Y1301" s="257"/>
      <c r="Z1301" s="257"/>
      <c r="AA1301" s="256"/>
      <c r="AB1301" s="256"/>
      <c r="AC1301" s="256"/>
      <c r="AD1301" s="256"/>
      <c r="AE1301" s="256"/>
      <c r="AF1301" s="256"/>
      <c r="AG1301" s="256"/>
      <c r="AH1301" s="258"/>
      <c r="AI1301" s="259"/>
      <c r="AJ1301" s="258"/>
      <c r="AK1301" s="260"/>
      <c r="AL1301" s="261"/>
      <c r="AM1301" s="261"/>
      <c r="AN1301" s="261"/>
      <c r="AO1301" s="264"/>
    </row>
    <row r="1302" spans="21:41" ht="14.25">
      <c r="U1302" s="256"/>
      <c r="V1302" s="257"/>
      <c r="W1302" s="256"/>
      <c r="X1302" s="257"/>
      <c r="Y1302" s="257"/>
      <c r="Z1302" s="257"/>
      <c r="AA1302" s="256"/>
      <c r="AB1302" s="256"/>
      <c r="AC1302" s="256"/>
      <c r="AD1302" s="256"/>
      <c r="AE1302" s="256"/>
      <c r="AF1302" s="256"/>
      <c r="AG1302" s="256"/>
      <c r="AH1302" s="258"/>
      <c r="AI1302" s="259"/>
      <c r="AJ1302" s="258"/>
      <c r="AK1302" s="260"/>
      <c r="AL1302" s="261"/>
      <c r="AM1302" s="261"/>
      <c r="AN1302" s="261"/>
      <c r="AO1302" s="264"/>
    </row>
    <row r="1303" spans="21:41" ht="14.25">
      <c r="U1303" s="256"/>
      <c r="V1303" s="257"/>
      <c r="W1303" s="256"/>
      <c r="X1303" s="257"/>
      <c r="Y1303" s="257"/>
      <c r="Z1303" s="257"/>
      <c r="AA1303" s="256"/>
      <c r="AB1303" s="256"/>
      <c r="AC1303" s="256"/>
      <c r="AD1303" s="256"/>
      <c r="AE1303" s="256"/>
      <c r="AF1303" s="256"/>
      <c r="AG1303" s="256"/>
      <c r="AH1303" s="258"/>
      <c r="AI1303" s="259"/>
      <c r="AJ1303" s="258"/>
      <c r="AK1303" s="260"/>
      <c r="AL1303" s="261"/>
      <c r="AM1303" s="261"/>
      <c r="AN1303" s="261"/>
      <c r="AO1303" s="264"/>
    </row>
    <row r="1304" spans="21:41" ht="14.25">
      <c r="U1304" s="256"/>
      <c r="V1304" s="257"/>
      <c r="W1304" s="256"/>
      <c r="X1304" s="257"/>
      <c r="Y1304" s="257"/>
      <c r="Z1304" s="257"/>
      <c r="AA1304" s="256"/>
      <c r="AB1304" s="256"/>
      <c r="AC1304" s="256"/>
      <c r="AD1304" s="256"/>
      <c r="AE1304" s="256"/>
      <c r="AF1304" s="256"/>
      <c r="AG1304" s="256"/>
      <c r="AH1304" s="258"/>
      <c r="AI1304" s="259"/>
      <c r="AJ1304" s="258"/>
      <c r="AK1304" s="260"/>
      <c r="AL1304" s="261"/>
      <c r="AM1304" s="261"/>
      <c r="AN1304" s="261"/>
      <c r="AO1304" s="264"/>
    </row>
    <row r="1305" spans="21:41" ht="14.25">
      <c r="U1305" s="256"/>
      <c r="V1305" s="257"/>
      <c r="W1305" s="256"/>
      <c r="X1305" s="257"/>
      <c r="Y1305" s="257"/>
      <c r="Z1305" s="257"/>
      <c r="AA1305" s="256"/>
      <c r="AB1305" s="256"/>
      <c r="AC1305" s="256"/>
      <c r="AD1305" s="256"/>
      <c r="AE1305" s="256"/>
      <c r="AF1305" s="256"/>
      <c r="AG1305" s="256"/>
      <c r="AH1305" s="258"/>
      <c r="AI1305" s="259"/>
      <c r="AJ1305" s="258"/>
      <c r="AK1305" s="260"/>
      <c r="AL1305" s="261"/>
      <c r="AM1305" s="261"/>
      <c r="AN1305" s="261"/>
      <c r="AO1305" s="264"/>
    </row>
    <row r="1306" spans="21:41" ht="14.25">
      <c r="U1306" s="256"/>
      <c r="V1306" s="257"/>
      <c r="W1306" s="256"/>
      <c r="X1306" s="257"/>
      <c r="Y1306" s="257"/>
      <c r="Z1306" s="257"/>
      <c r="AA1306" s="256"/>
      <c r="AB1306" s="256"/>
      <c r="AC1306" s="256"/>
      <c r="AD1306" s="256"/>
      <c r="AE1306" s="256"/>
      <c r="AF1306" s="256"/>
      <c r="AG1306" s="256"/>
      <c r="AH1306" s="258"/>
      <c r="AI1306" s="259"/>
      <c r="AJ1306" s="258"/>
      <c r="AK1306" s="260"/>
      <c r="AL1306" s="261"/>
      <c r="AM1306" s="261"/>
      <c r="AN1306" s="261"/>
      <c r="AO1306" s="264"/>
    </row>
    <row r="1307" spans="21:41" ht="14.25">
      <c r="U1307" s="256"/>
      <c r="V1307" s="257"/>
      <c r="W1307" s="256"/>
      <c r="X1307" s="257"/>
      <c r="Y1307" s="257"/>
      <c r="Z1307" s="257"/>
      <c r="AA1307" s="256"/>
      <c r="AB1307" s="256"/>
      <c r="AC1307" s="256"/>
      <c r="AD1307" s="256"/>
      <c r="AE1307" s="256"/>
      <c r="AF1307" s="256"/>
      <c r="AG1307" s="256"/>
      <c r="AH1307" s="258"/>
      <c r="AI1307" s="259"/>
      <c r="AJ1307" s="258"/>
      <c r="AK1307" s="260"/>
      <c r="AL1307" s="261"/>
      <c r="AM1307" s="261"/>
      <c r="AN1307" s="261"/>
      <c r="AO1307" s="264"/>
    </row>
    <row r="1308" spans="21:41" ht="14.25">
      <c r="U1308" s="256"/>
      <c r="V1308" s="257"/>
      <c r="W1308" s="256"/>
      <c r="X1308" s="257"/>
      <c r="Y1308" s="257"/>
      <c r="Z1308" s="257"/>
      <c r="AA1308" s="256"/>
      <c r="AB1308" s="256"/>
      <c r="AC1308" s="256"/>
      <c r="AD1308" s="256"/>
      <c r="AE1308" s="256"/>
      <c r="AF1308" s="256"/>
      <c r="AG1308" s="256"/>
      <c r="AH1308" s="258"/>
      <c r="AI1308" s="259"/>
      <c r="AJ1308" s="258"/>
      <c r="AK1308" s="260"/>
      <c r="AL1308" s="261"/>
      <c r="AM1308" s="261"/>
      <c r="AN1308" s="261"/>
      <c r="AO1308" s="264"/>
    </row>
    <row r="1309" spans="21:41" ht="14.25">
      <c r="U1309" s="256"/>
      <c r="V1309" s="257"/>
      <c r="W1309" s="256"/>
      <c r="X1309" s="257"/>
      <c r="Y1309" s="257"/>
      <c r="Z1309" s="257"/>
      <c r="AA1309" s="256"/>
      <c r="AB1309" s="256"/>
      <c r="AC1309" s="256"/>
      <c r="AD1309" s="256"/>
      <c r="AE1309" s="256"/>
      <c r="AF1309" s="256"/>
      <c r="AG1309" s="256"/>
      <c r="AH1309" s="258"/>
      <c r="AI1309" s="259"/>
      <c r="AJ1309" s="258"/>
      <c r="AK1309" s="260"/>
      <c r="AL1309" s="261"/>
      <c r="AM1309" s="261"/>
      <c r="AN1309" s="261"/>
      <c r="AO1309" s="264"/>
    </row>
    <row r="1310" spans="21:41" ht="14.25">
      <c r="U1310" s="256"/>
      <c r="V1310" s="257"/>
      <c r="W1310" s="256"/>
      <c r="X1310" s="257"/>
      <c r="Y1310" s="257"/>
      <c r="Z1310" s="257"/>
      <c r="AA1310" s="256"/>
      <c r="AB1310" s="256"/>
      <c r="AC1310" s="256"/>
      <c r="AD1310" s="256"/>
      <c r="AE1310" s="256"/>
      <c r="AF1310" s="256"/>
      <c r="AG1310" s="256"/>
      <c r="AH1310" s="258"/>
      <c r="AI1310" s="259"/>
      <c r="AJ1310" s="258"/>
      <c r="AK1310" s="260"/>
      <c r="AL1310" s="261"/>
      <c r="AM1310" s="261"/>
      <c r="AN1310" s="261"/>
      <c r="AO1310" s="264"/>
    </row>
    <row r="1311" spans="21:41" ht="14.25">
      <c r="U1311" s="256"/>
      <c r="V1311" s="257"/>
      <c r="W1311" s="256"/>
      <c r="X1311" s="257"/>
      <c r="Y1311" s="257"/>
      <c r="Z1311" s="257"/>
      <c r="AA1311" s="256"/>
      <c r="AB1311" s="256"/>
      <c r="AC1311" s="256"/>
      <c r="AD1311" s="256"/>
      <c r="AE1311" s="256"/>
      <c r="AF1311" s="256"/>
      <c r="AG1311" s="256"/>
      <c r="AH1311" s="258"/>
      <c r="AI1311" s="259"/>
      <c r="AJ1311" s="258"/>
      <c r="AK1311" s="260"/>
      <c r="AL1311" s="261"/>
      <c r="AM1311" s="261"/>
      <c r="AN1311" s="261"/>
      <c r="AO1311" s="264"/>
    </row>
    <row r="1312" spans="21:41" ht="14.25">
      <c r="U1312" s="256"/>
      <c r="V1312" s="257"/>
      <c r="W1312" s="256"/>
      <c r="X1312" s="257"/>
      <c r="Y1312" s="257"/>
      <c r="Z1312" s="257"/>
      <c r="AA1312" s="256"/>
      <c r="AB1312" s="256"/>
      <c r="AC1312" s="256"/>
      <c r="AD1312" s="256"/>
      <c r="AE1312" s="256"/>
      <c r="AF1312" s="256"/>
      <c r="AG1312" s="256"/>
      <c r="AH1312" s="258"/>
      <c r="AI1312" s="259"/>
      <c r="AJ1312" s="258"/>
      <c r="AK1312" s="260"/>
      <c r="AL1312" s="261"/>
      <c r="AM1312" s="261"/>
      <c r="AN1312" s="261"/>
      <c r="AO1312" s="264"/>
    </row>
    <row r="1313" spans="21:41" ht="14.25">
      <c r="U1313" s="256"/>
      <c r="V1313" s="257"/>
      <c r="W1313" s="256"/>
      <c r="X1313" s="257"/>
      <c r="Y1313" s="257"/>
      <c r="Z1313" s="257"/>
      <c r="AA1313" s="256"/>
      <c r="AB1313" s="256"/>
      <c r="AC1313" s="256"/>
      <c r="AD1313" s="256"/>
      <c r="AE1313" s="256"/>
      <c r="AF1313" s="256"/>
      <c r="AG1313" s="256"/>
      <c r="AH1313" s="258"/>
      <c r="AI1313" s="259"/>
      <c r="AJ1313" s="258"/>
      <c r="AK1313" s="260"/>
      <c r="AL1313" s="261"/>
      <c r="AM1313" s="261"/>
      <c r="AN1313" s="261"/>
      <c r="AO1313" s="264"/>
    </row>
    <row r="1314" spans="21:41" ht="14.25">
      <c r="U1314" s="256"/>
      <c r="V1314" s="257"/>
      <c r="W1314" s="256"/>
      <c r="X1314" s="257"/>
      <c r="Y1314" s="257"/>
      <c r="Z1314" s="257"/>
      <c r="AA1314" s="256"/>
      <c r="AB1314" s="256"/>
      <c r="AC1314" s="256"/>
      <c r="AD1314" s="256"/>
      <c r="AE1314" s="256"/>
      <c r="AF1314" s="256"/>
      <c r="AG1314" s="256"/>
      <c r="AH1314" s="258"/>
      <c r="AI1314" s="259"/>
      <c r="AJ1314" s="258"/>
      <c r="AK1314" s="260"/>
      <c r="AL1314" s="261"/>
      <c r="AM1314" s="261"/>
      <c r="AN1314" s="261"/>
      <c r="AO1314" s="264"/>
    </row>
    <row r="1315" spans="21:41" ht="14.25">
      <c r="U1315" s="256"/>
      <c r="V1315" s="257"/>
      <c r="W1315" s="256"/>
      <c r="X1315" s="257"/>
      <c r="Y1315" s="257"/>
      <c r="Z1315" s="257"/>
      <c r="AA1315" s="256"/>
      <c r="AB1315" s="256"/>
      <c r="AC1315" s="256"/>
      <c r="AD1315" s="256"/>
      <c r="AE1315" s="256"/>
      <c r="AF1315" s="256"/>
      <c r="AG1315" s="256"/>
      <c r="AH1315" s="258"/>
      <c r="AI1315" s="259"/>
      <c r="AJ1315" s="258"/>
      <c r="AK1315" s="260"/>
      <c r="AL1315" s="261"/>
      <c r="AM1315" s="261"/>
      <c r="AN1315" s="261"/>
      <c r="AO1315" s="264"/>
    </row>
    <row r="1316" spans="21:41" ht="14.25">
      <c r="U1316" s="256"/>
      <c r="V1316" s="257"/>
      <c r="W1316" s="256"/>
      <c r="X1316" s="257"/>
      <c r="Y1316" s="257"/>
      <c r="Z1316" s="257"/>
      <c r="AA1316" s="256"/>
      <c r="AB1316" s="256"/>
      <c r="AC1316" s="256"/>
      <c r="AD1316" s="256"/>
      <c r="AE1316" s="256"/>
      <c r="AF1316" s="256"/>
      <c r="AG1316" s="256"/>
      <c r="AH1316" s="258"/>
      <c r="AI1316" s="259"/>
      <c r="AJ1316" s="258"/>
      <c r="AK1316" s="260"/>
      <c r="AL1316" s="261"/>
      <c r="AM1316" s="261"/>
      <c r="AN1316" s="261"/>
      <c r="AO1316" s="264"/>
    </row>
    <row r="1317" spans="21:41" ht="14.25">
      <c r="U1317" s="256"/>
      <c r="V1317" s="257"/>
      <c r="W1317" s="256"/>
      <c r="X1317" s="257"/>
      <c r="Y1317" s="257"/>
      <c r="Z1317" s="257"/>
      <c r="AA1317" s="256"/>
      <c r="AB1317" s="256"/>
      <c r="AC1317" s="256"/>
      <c r="AD1317" s="256"/>
      <c r="AE1317" s="256"/>
      <c r="AF1317" s="256"/>
      <c r="AG1317" s="256"/>
      <c r="AH1317" s="258"/>
      <c r="AI1317" s="259"/>
      <c r="AJ1317" s="258"/>
      <c r="AK1317" s="260"/>
      <c r="AL1317" s="261"/>
      <c r="AM1317" s="261"/>
      <c r="AN1317" s="261"/>
      <c r="AO1317" s="264"/>
    </row>
    <row r="1318" spans="21:41" ht="14.25">
      <c r="U1318" s="256"/>
      <c r="V1318" s="257"/>
      <c r="W1318" s="256"/>
      <c r="X1318" s="257"/>
      <c r="Y1318" s="257"/>
      <c r="Z1318" s="257"/>
      <c r="AA1318" s="256"/>
      <c r="AB1318" s="256"/>
      <c r="AC1318" s="256"/>
      <c r="AD1318" s="256"/>
      <c r="AE1318" s="256"/>
      <c r="AF1318" s="256"/>
      <c r="AG1318" s="256"/>
      <c r="AH1318" s="258"/>
      <c r="AI1318" s="259"/>
      <c r="AJ1318" s="258"/>
      <c r="AK1318" s="260"/>
      <c r="AL1318" s="261"/>
      <c r="AM1318" s="261"/>
      <c r="AN1318" s="261"/>
      <c r="AO1318" s="264"/>
    </row>
    <row r="1319" spans="21:41" ht="14.25">
      <c r="U1319" s="256"/>
      <c r="V1319" s="257"/>
      <c r="W1319" s="256"/>
      <c r="X1319" s="257"/>
      <c r="Y1319" s="257"/>
      <c r="Z1319" s="257"/>
      <c r="AA1319" s="256"/>
      <c r="AB1319" s="256"/>
      <c r="AC1319" s="256"/>
      <c r="AD1319" s="256"/>
      <c r="AE1319" s="256"/>
      <c r="AF1319" s="256"/>
      <c r="AG1319" s="256"/>
      <c r="AH1319" s="258"/>
      <c r="AI1319" s="259"/>
      <c r="AJ1319" s="258"/>
      <c r="AK1319" s="260"/>
      <c r="AL1319" s="261"/>
      <c r="AM1319" s="261"/>
      <c r="AN1319" s="261"/>
      <c r="AO1319" s="264"/>
    </row>
    <row r="1320" spans="21:41" ht="14.25">
      <c r="U1320" s="256"/>
      <c r="V1320" s="257"/>
      <c r="W1320" s="256"/>
      <c r="X1320" s="257"/>
      <c r="Y1320" s="257"/>
      <c r="Z1320" s="257"/>
      <c r="AA1320" s="256"/>
      <c r="AB1320" s="256"/>
      <c r="AC1320" s="256"/>
      <c r="AD1320" s="256"/>
      <c r="AE1320" s="256"/>
      <c r="AF1320" s="256"/>
      <c r="AG1320" s="256"/>
      <c r="AH1320" s="258"/>
      <c r="AI1320" s="259"/>
      <c r="AJ1320" s="258"/>
      <c r="AK1320" s="260"/>
      <c r="AL1320" s="261"/>
      <c r="AM1320" s="261"/>
      <c r="AN1320" s="261"/>
      <c r="AO1320" s="264"/>
    </row>
    <row r="1321" spans="21:41" ht="14.25">
      <c r="U1321" s="256"/>
      <c r="V1321" s="257"/>
      <c r="W1321" s="256"/>
      <c r="X1321" s="257"/>
      <c r="Y1321" s="257"/>
      <c r="Z1321" s="257"/>
      <c r="AA1321" s="256"/>
      <c r="AB1321" s="256"/>
      <c r="AC1321" s="256"/>
      <c r="AD1321" s="256"/>
      <c r="AE1321" s="256"/>
      <c r="AF1321" s="256"/>
      <c r="AG1321" s="256"/>
      <c r="AH1321" s="258"/>
      <c r="AI1321" s="259"/>
      <c r="AJ1321" s="258"/>
      <c r="AK1321" s="260"/>
      <c r="AL1321" s="261"/>
      <c r="AM1321" s="261"/>
      <c r="AN1321" s="261"/>
      <c r="AO1321" s="264"/>
    </row>
    <row r="1322" spans="21:41" ht="14.25">
      <c r="U1322" s="256"/>
      <c r="V1322" s="257"/>
      <c r="W1322" s="256"/>
      <c r="X1322" s="257"/>
      <c r="Y1322" s="257"/>
      <c r="Z1322" s="257"/>
      <c r="AA1322" s="256"/>
      <c r="AB1322" s="256"/>
      <c r="AC1322" s="256"/>
      <c r="AD1322" s="256"/>
      <c r="AE1322" s="256"/>
      <c r="AF1322" s="256"/>
      <c r="AG1322" s="256"/>
      <c r="AH1322" s="258"/>
      <c r="AI1322" s="259"/>
      <c r="AJ1322" s="258"/>
      <c r="AK1322" s="260"/>
      <c r="AL1322" s="261"/>
      <c r="AM1322" s="261"/>
      <c r="AN1322" s="261"/>
      <c r="AO1322" s="264"/>
    </row>
    <row r="1323" spans="21:41" ht="14.25">
      <c r="U1323" s="256"/>
      <c r="V1323" s="257"/>
      <c r="W1323" s="256"/>
      <c r="X1323" s="257"/>
      <c r="Y1323" s="257"/>
      <c r="Z1323" s="257"/>
      <c r="AA1323" s="256"/>
      <c r="AB1323" s="256"/>
      <c r="AC1323" s="256"/>
      <c r="AD1323" s="256"/>
      <c r="AE1323" s="256"/>
      <c r="AF1323" s="256"/>
      <c r="AG1323" s="256"/>
      <c r="AH1323" s="258"/>
      <c r="AI1323" s="259"/>
      <c r="AJ1323" s="258"/>
      <c r="AK1323" s="260"/>
      <c r="AL1323" s="261"/>
      <c r="AM1323" s="261"/>
      <c r="AN1323" s="261"/>
      <c r="AO1323" s="264"/>
    </row>
    <row r="1324" spans="21:41" ht="14.25">
      <c r="U1324" s="256"/>
      <c r="V1324" s="257"/>
      <c r="W1324" s="256"/>
      <c r="X1324" s="257"/>
      <c r="Y1324" s="257"/>
      <c r="Z1324" s="257"/>
      <c r="AA1324" s="256"/>
      <c r="AB1324" s="256"/>
      <c r="AC1324" s="256"/>
      <c r="AD1324" s="256"/>
      <c r="AE1324" s="256"/>
      <c r="AF1324" s="256"/>
      <c r="AG1324" s="256"/>
      <c r="AH1324" s="258"/>
      <c r="AI1324" s="259"/>
      <c r="AJ1324" s="258"/>
      <c r="AK1324" s="260"/>
      <c r="AL1324" s="261"/>
      <c r="AM1324" s="261"/>
      <c r="AN1324" s="261"/>
      <c r="AO1324" s="264"/>
    </row>
    <row r="1325" spans="21:41" ht="14.25">
      <c r="U1325" s="256"/>
      <c r="V1325" s="257"/>
      <c r="W1325" s="256"/>
      <c r="X1325" s="257"/>
      <c r="Y1325" s="257"/>
      <c r="Z1325" s="257"/>
      <c r="AA1325" s="256"/>
      <c r="AB1325" s="256"/>
      <c r="AC1325" s="256"/>
      <c r="AD1325" s="256"/>
      <c r="AE1325" s="256"/>
      <c r="AF1325" s="256"/>
      <c r="AG1325" s="256"/>
      <c r="AH1325" s="258"/>
      <c r="AI1325" s="259"/>
      <c r="AJ1325" s="258"/>
      <c r="AK1325" s="260"/>
      <c r="AL1325" s="261"/>
      <c r="AM1325" s="261"/>
      <c r="AN1325" s="261"/>
      <c r="AO1325" s="264"/>
    </row>
    <row r="1326" spans="21:41" ht="14.25">
      <c r="U1326" s="256"/>
      <c r="V1326" s="257"/>
      <c r="W1326" s="256"/>
      <c r="X1326" s="257"/>
      <c r="Y1326" s="257"/>
      <c r="Z1326" s="257"/>
      <c r="AA1326" s="256"/>
      <c r="AB1326" s="256"/>
      <c r="AC1326" s="256"/>
      <c r="AD1326" s="256"/>
      <c r="AE1326" s="256"/>
      <c r="AF1326" s="256"/>
      <c r="AG1326" s="256"/>
      <c r="AH1326" s="258"/>
      <c r="AI1326" s="259"/>
      <c r="AJ1326" s="258"/>
      <c r="AK1326" s="260"/>
      <c r="AL1326" s="261"/>
      <c r="AM1326" s="261"/>
      <c r="AN1326" s="261"/>
      <c r="AO1326" s="264"/>
    </row>
    <row r="1327" spans="21:41" ht="14.25">
      <c r="U1327" s="256"/>
      <c r="V1327" s="257"/>
      <c r="W1327" s="256"/>
      <c r="X1327" s="257"/>
      <c r="Y1327" s="257"/>
      <c r="Z1327" s="257"/>
      <c r="AA1327" s="256"/>
      <c r="AB1327" s="256"/>
      <c r="AC1327" s="256"/>
      <c r="AD1327" s="256"/>
      <c r="AE1327" s="256"/>
      <c r="AF1327" s="256"/>
      <c r="AG1327" s="256"/>
      <c r="AH1327" s="258"/>
      <c r="AI1327" s="259"/>
      <c r="AJ1327" s="258"/>
      <c r="AK1327" s="260"/>
      <c r="AL1327" s="261"/>
      <c r="AM1327" s="261"/>
      <c r="AN1327" s="261"/>
      <c r="AO1327" s="264"/>
    </row>
    <row r="1328" spans="21:41" ht="14.25">
      <c r="U1328" s="256"/>
      <c r="V1328" s="257"/>
      <c r="W1328" s="256"/>
      <c r="X1328" s="257"/>
      <c r="Y1328" s="257"/>
      <c r="Z1328" s="257"/>
      <c r="AA1328" s="256"/>
      <c r="AB1328" s="256"/>
      <c r="AC1328" s="256"/>
      <c r="AD1328" s="256"/>
      <c r="AE1328" s="256"/>
      <c r="AF1328" s="256"/>
      <c r="AG1328" s="256"/>
      <c r="AH1328" s="258"/>
      <c r="AI1328" s="259"/>
      <c r="AJ1328" s="258"/>
      <c r="AK1328" s="260"/>
      <c r="AL1328" s="261"/>
      <c r="AM1328" s="261"/>
      <c r="AN1328" s="261"/>
      <c r="AO1328" s="264"/>
    </row>
    <row r="1329" spans="21:41" ht="14.25">
      <c r="U1329" s="256"/>
      <c r="V1329" s="257"/>
      <c r="W1329" s="256"/>
      <c r="X1329" s="257"/>
      <c r="Y1329" s="257"/>
      <c r="Z1329" s="257"/>
      <c r="AA1329" s="256"/>
      <c r="AB1329" s="256"/>
      <c r="AC1329" s="256"/>
      <c r="AD1329" s="256"/>
      <c r="AE1329" s="256"/>
      <c r="AF1329" s="256"/>
      <c r="AG1329" s="256"/>
      <c r="AH1329" s="258"/>
      <c r="AI1329" s="259"/>
      <c r="AJ1329" s="258"/>
      <c r="AK1329" s="260"/>
      <c r="AL1329" s="261"/>
      <c r="AM1329" s="261"/>
      <c r="AN1329" s="261"/>
      <c r="AO1329" s="264"/>
    </row>
    <row r="1330" spans="21:41" ht="14.25">
      <c r="U1330" s="256"/>
      <c r="V1330" s="257"/>
      <c r="W1330" s="256"/>
      <c r="X1330" s="257"/>
      <c r="Y1330" s="257"/>
      <c r="Z1330" s="257"/>
      <c r="AA1330" s="256"/>
      <c r="AB1330" s="256"/>
      <c r="AC1330" s="256"/>
      <c r="AD1330" s="256"/>
      <c r="AE1330" s="256"/>
      <c r="AF1330" s="256"/>
      <c r="AG1330" s="256"/>
      <c r="AH1330" s="258"/>
      <c r="AI1330" s="259"/>
      <c r="AJ1330" s="258"/>
      <c r="AK1330" s="260"/>
      <c r="AL1330" s="261"/>
      <c r="AM1330" s="261"/>
      <c r="AN1330" s="261"/>
      <c r="AO1330" s="264"/>
    </row>
    <row r="1331" spans="21:41" ht="14.25">
      <c r="U1331" s="256"/>
      <c r="V1331" s="257"/>
      <c r="W1331" s="256"/>
      <c r="X1331" s="257"/>
      <c r="Y1331" s="257"/>
      <c r="Z1331" s="257"/>
      <c r="AA1331" s="256"/>
      <c r="AB1331" s="256"/>
      <c r="AC1331" s="256"/>
      <c r="AD1331" s="256"/>
      <c r="AE1331" s="256"/>
      <c r="AF1331" s="256"/>
      <c r="AG1331" s="256"/>
      <c r="AH1331" s="258"/>
      <c r="AI1331" s="259"/>
      <c r="AJ1331" s="258"/>
      <c r="AK1331" s="260"/>
      <c r="AL1331" s="261"/>
      <c r="AM1331" s="261"/>
      <c r="AN1331" s="261"/>
      <c r="AO1331" s="264"/>
    </row>
    <row r="1332" spans="21:41" ht="14.25">
      <c r="U1332" s="256"/>
      <c r="V1332" s="257"/>
      <c r="W1332" s="256"/>
      <c r="X1332" s="257"/>
      <c r="Y1332" s="257"/>
      <c r="Z1332" s="257"/>
      <c r="AA1332" s="256"/>
      <c r="AB1332" s="256"/>
      <c r="AC1332" s="256"/>
      <c r="AD1332" s="256"/>
      <c r="AE1332" s="256"/>
      <c r="AF1332" s="256"/>
      <c r="AG1332" s="256"/>
      <c r="AH1332" s="258"/>
      <c r="AI1332" s="259"/>
      <c r="AJ1332" s="258"/>
      <c r="AK1332" s="260"/>
      <c r="AL1332" s="261"/>
      <c r="AM1332" s="261"/>
      <c r="AN1332" s="261"/>
      <c r="AO1332" s="264"/>
    </row>
    <row r="1333" spans="21:41" ht="14.25">
      <c r="U1333" s="256"/>
      <c r="V1333" s="257"/>
      <c r="W1333" s="256"/>
      <c r="X1333" s="257"/>
      <c r="Y1333" s="257"/>
      <c r="Z1333" s="257"/>
      <c r="AA1333" s="256"/>
      <c r="AB1333" s="256"/>
      <c r="AC1333" s="256"/>
      <c r="AD1333" s="256"/>
      <c r="AE1333" s="256"/>
      <c r="AF1333" s="256"/>
      <c r="AG1333" s="256"/>
      <c r="AH1333" s="258"/>
      <c r="AI1333" s="259"/>
      <c r="AJ1333" s="258"/>
      <c r="AK1333" s="260"/>
      <c r="AL1333" s="261"/>
      <c r="AM1333" s="261"/>
      <c r="AN1333" s="261"/>
      <c r="AO1333" s="264"/>
    </row>
    <row r="1334" spans="21:41" ht="14.25">
      <c r="U1334" s="256"/>
      <c r="V1334" s="257"/>
      <c r="W1334" s="256"/>
      <c r="X1334" s="257"/>
      <c r="Y1334" s="257"/>
      <c r="Z1334" s="257"/>
      <c r="AA1334" s="256"/>
      <c r="AB1334" s="256"/>
      <c r="AC1334" s="256"/>
      <c r="AD1334" s="256"/>
      <c r="AE1334" s="256"/>
      <c r="AF1334" s="256"/>
      <c r="AG1334" s="256"/>
      <c r="AH1334" s="258"/>
      <c r="AI1334" s="259"/>
      <c r="AJ1334" s="258"/>
      <c r="AK1334" s="260"/>
      <c r="AL1334" s="261"/>
      <c r="AM1334" s="261"/>
      <c r="AN1334" s="261"/>
      <c r="AO1334" s="264"/>
    </row>
    <row r="1335" spans="21:41" ht="14.25">
      <c r="U1335" s="256"/>
      <c r="V1335" s="257"/>
      <c r="W1335" s="256"/>
      <c r="X1335" s="257"/>
      <c r="Y1335" s="257"/>
      <c r="Z1335" s="257"/>
      <c r="AA1335" s="256"/>
      <c r="AB1335" s="256"/>
      <c r="AC1335" s="256"/>
      <c r="AD1335" s="256"/>
      <c r="AE1335" s="256"/>
      <c r="AF1335" s="256"/>
      <c r="AG1335" s="256"/>
      <c r="AH1335" s="258"/>
      <c r="AI1335" s="259"/>
      <c r="AJ1335" s="258"/>
      <c r="AK1335" s="260"/>
      <c r="AL1335" s="261"/>
      <c r="AM1335" s="261"/>
      <c r="AN1335" s="261"/>
      <c r="AO1335" s="264"/>
    </row>
    <row r="1336" spans="21:41" ht="14.25">
      <c r="U1336" s="256"/>
      <c r="V1336" s="257"/>
      <c r="W1336" s="256"/>
      <c r="X1336" s="257"/>
      <c r="Y1336" s="257"/>
      <c r="Z1336" s="257"/>
      <c r="AA1336" s="256"/>
      <c r="AB1336" s="256"/>
      <c r="AC1336" s="256"/>
      <c r="AD1336" s="256"/>
      <c r="AE1336" s="256"/>
      <c r="AF1336" s="256"/>
      <c r="AG1336" s="256"/>
      <c r="AH1336" s="258"/>
      <c r="AI1336" s="259"/>
      <c r="AJ1336" s="258"/>
      <c r="AK1336" s="260"/>
      <c r="AL1336" s="261"/>
      <c r="AM1336" s="261"/>
      <c r="AN1336" s="261"/>
      <c r="AO1336" s="264"/>
    </row>
    <row r="1337" spans="21:41" ht="14.25">
      <c r="U1337" s="256"/>
      <c r="V1337" s="257"/>
      <c r="W1337" s="256"/>
      <c r="X1337" s="257"/>
      <c r="Y1337" s="257"/>
      <c r="Z1337" s="257"/>
      <c r="AA1337" s="256"/>
      <c r="AB1337" s="256"/>
      <c r="AC1337" s="256"/>
      <c r="AD1337" s="256"/>
      <c r="AE1337" s="256"/>
      <c r="AF1337" s="256"/>
      <c r="AG1337" s="256"/>
      <c r="AH1337" s="258"/>
      <c r="AI1337" s="259"/>
      <c r="AJ1337" s="258"/>
      <c r="AK1337" s="260"/>
      <c r="AL1337" s="261"/>
      <c r="AM1337" s="261"/>
      <c r="AN1337" s="261"/>
      <c r="AO1337" s="264"/>
    </row>
    <row r="1338" spans="21:41" ht="14.25">
      <c r="U1338" s="256"/>
      <c r="V1338" s="257"/>
      <c r="W1338" s="256"/>
      <c r="X1338" s="257"/>
      <c r="Y1338" s="257"/>
      <c r="Z1338" s="257"/>
      <c r="AA1338" s="256"/>
      <c r="AB1338" s="256"/>
      <c r="AC1338" s="256"/>
      <c r="AD1338" s="256"/>
      <c r="AE1338" s="256"/>
      <c r="AF1338" s="256"/>
      <c r="AG1338" s="256"/>
      <c r="AH1338" s="258"/>
      <c r="AI1338" s="259"/>
      <c r="AJ1338" s="258"/>
      <c r="AK1338" s="260"/>
      <c r="AL1338" s="261"/>
      <c r="AM1338" s="261"/>
      <c r="AN1338" s="261"/>
      <c r="AO1338" s="264"/>
    </row>
    <row r="1339" spans="21:41" ht="14.25">
      <c r="U1339" s="256"/>
      <c r="V1339" s="257"/>
      <c r="W1339" s="256"/>
      <c r="X1339" s="257"/>
      <c r="Y1339" s="257"/>
      <c r="Z1339" s="257"/>
      <c r="AA1339" s="256"/>
      <c r="AB1339" s="256"/>
      <c r="AC1339" s="256"/>
      <c r="AD1339" s="256"/>
      <c r="AE1339" s="256"/>
      <c r="AF1339" s="256"/>
      <c r="AG1339" s="256"/>
      <c r="AH1339" s="258"/>
      <c r="AI1339" s="259"/>
      <c r="AJ1339" s="258"/>
      <c r="AK1339" s="260"/>
      <c r="AL1339" s="261"/>
      <c r="AM1339" s="261"/>
      <c r="AN1339" s="261"/>
      <c r="AO1339" s="264"/>
    </row>
    <row r="1340" spans="21:41" ht="14.25">
      <c r="U1340" s="256"/>
      <c r="V1340" s="257"/>
      <c r="W1340" s="256"/>
      <c r="X1340" s="257"/>
      <c r="Y1340" s="257"/>
      <c r="Z1340" s="257"/>
      <c r="AA1340" s="256"/>
      <c r="AB1340" s="256"/>
      <c r="AC1340" s="256"/>
      <c r="AD1340" s="256"/>
      <c r="AE1340" s="256"/>
      <c r="AF1340" s="256"/>
      <c r="AG1340" s="256"/>
      <c r="AH1340" s="258"/>
      <c r="AI1340" s="259"/>
      <c r="AJ1340" s="258"/>
      <c r="AK1340" s="260"/>
      <c r="AL1340" s="261"/>
      <c r="AM1340" s="261"/>
      <c r="AN1340" s="261"/>
      <c r="AO1340" s="264"/>
    </row>
    <row r="1341" spans="21:41" ht="14.25">
      <c r="U1341" s="256"/>
      <c r="V1341" s="257"/>
      <c r="W1341" s="256"/>
      <c r="X1341" s="257"/>
      <c r="Y1341" s="257"/>
      <c r="Z1341" s="257"/>
      <c r="AA1341" s="256"/>
      <c r="AB1341" s="256"/>
      <c r="AC1341" s="256"/>
      <c r="AD1341" s="256"/>
      <c r="AE1341" s="256"/>
      <c r="AF1341" s="256"/>
      <c r="AG1341" s="256"/>
      <c r="AH1341" s="258"/>
      <c r="AI1341" s="259"/>
      <c r="AJ1341" s="258"/>
      <c r="AK1341" s="260"/>
      <c r="AL1341" s="261"/>
      <c r="AM1341" s="261"/>
      <c r="AN1341" s="261"/>
      <c r="AO1341" s="264"/>
    </row>
    <row r="1342" spans="21:41" ht="14.25">
      <c r="U1342" s="256"/>
      <c r="V1342" s="257"/>
      <c r="W1342" s="256"/>
      <c r="X1342" s="257"/>
      <c r="Y1342" s="257"/>
      <c r="Z1342" s="257"/>
      <c r="AA1342" s="256"/>
      <c r="AB1342" s="256"/>
      <c r="AC1342" s="256"/>
      <c r="AD1342" s="256"/>
      <c r="AE1342" s="256"/>
      <c r="AF1342" s="256"/>
      <c r="AG1342" s="256"/>
      <c r="AH1342" s="258"/>
      <c r="AI1342" s="259"/>
      <c r="AJ1342" s="258"/>
      <c r="AK1342" s="260"/>
      <c r="AL1342" s="261"/>
      <c r="AM1342" s="261"/>
      <c r="AN1342" s="261"/>
      <c r="AO1342" s="264"/>
    </row>
    <row r="1343" spans="21:41" ht="14.25">
      <c r="U1343" s="256"/>
      <c r="V1343" s="257"/>
      <c r="W1343" s="256"/>
      <c r="X1343" s="257"/>
      <c r="Y1343" s="257"/>
      <c r="Z1343" s="257"/>
      <c r="AA1343" s="256"/>
      <c r="AB1343" s="256"/>
      <c r="AC1343" s="256"/>
      <c r="AD1343" s="256"/>
      <c r="AE1343" s="256"/>
      <c r="AF1343" s="256"/>
      <c r="AG1343" s="256"/>
      <c r="AH1343" s="258"/>
      <c r="AI1343" s="259"/>
      <c r="AJ1343" s="258"/>
      <c r="AK1343" s="260"/>
      <c r="AL1343" s="261"/>
      <c r="AM1343" s="261"/>
      <c r="AN1343" s="261"/>
      <c r="AO1343" s="264"/>
    </row>
    <row r="1344" spans="21:41" ht="14.25">
      <c r="U1344" s="256"/>
      <c r="V1344" s="257"/>
      <c r="W1344" s="256"/>
      <c r="X1344" s="257"/>
      <c r="Y1344" s="257"/>
      <c r="Z1344" s="257"/>
      <c r="AA1344" s="256"/>
      <c r="AB1344" s="256"/>
      <c r="AC1344" s="256"/>
      <c r="AD1344" s="256"/>
      <c r="AE1344" s="256"/>
      <c r="AF1344" s="256"/>
      <c r="AG1344" s="256"/>
      <c r="AH1344" s="258"/>
      <c r="AI1344" s="259"/>
      <c r="AJ1344" s="258"/>
      <c r="AK1344" s="260"/>
      <c r="AL1344" s="261"/>
      <c r="AM1344" s="261"/>
      <c r="AN1344" s="261"/>
      <c r="AO1344" s="264"/>
    </row>
    <row r="1345" spans="21:41" ht="14.25">
      <c r="U1345" s="256"/>
      <c r="V1345" s="257"/>
      <c r="W1345" s="256"/>
      <c r="X1345" s="257"/>
      <c r="Y1345" s="257"/>
      <c r="Z1345" s="257"/>
      <c r="AA1345" s="256"/>
      <c r="AB1345" s="256"/>
      <c r="AC1345" s="256"/>
      <c r="AD1345" s="256"/>
      <c r="AE1345" s="256"/>
      <c r="AF1345" s="256"/>
      <c r="AG1345" s="256"/>
      <c r="AH1345" s="258"/>
      <c r="AI1345" s="259"/>
      <c r="AJ1345" s="258"/>
      <c r="AK1345" s="260"/>
      <c r="AL1345" s="261"/>
      <c r="AM1345" s="261"/>
      <c r="AN1345" s="261"/>
      <c r="AO1345" s="264"/>
    </row>
    <row r="1346" spans="21:41" ht="14.25">
      <c r="U1346" s="256"/>
      <c r="V1346" s="257"/>
      <c r="W1346" s="256"/>
      <c r="X1346" s="257"/>
      <c r="Y1346" s="257"/>
      <c r="Z1346" s="257"/>
      <c r="AA1346" s="256"/>
      <c r="AB1346" s="256"/>
      <c r="AC1346" s="256"/>
      <c r="AD1346" s="256"/>
      <c r="AE1346" s="256"/>
      <c r="AF1346" s="256"/>
      <c r="AG1346" s="256"/>
      <c r="AH1346" s="258"/>
      <c r="AI1346" s="259"/>
      <c r="AJ1346" s="258"/>
      <c r="AK1346" s="260"/>
      <c r="AL1346" s="261"/>
      <c r="AM1346" s="261"/>
      <c r="AN1346" s="261"/>
      <c r="AO1346" s="264"/>
    </row>
    <row r="1347" spans="21:41" ht="14.25">
      <c r="U1347" s="256"/>
      <c r="V1347" s="257"/>
      <c r="W1347" s="256"/>
      <c r="X1347" s="257"/>
      <c r="Y1347" s="257"/>
      <c r="Z1347" s="257"/>
      <c r="AA1347" s="256"/>
      <c r="AB1347" s="256"/>
      <c r="AC1347" s="256"/>
      <c r="AD1347" s="256"/>
      <c r="AE1347" s="256"/>
      <c r="AF1347" s="256"/>
      <c r="AG1347" s="256"/>
      <c r="AH1347" s="258"/>
      <c r="AI1347" s="259"/>
      <c r="AJ1347" s="258"/>
      <c r="AK1347" s="260"/>
      <c r="AL1347" s="261"/>
      <c r="AM1347" s="261"/>
      <c r="AN1347" s="261"/>
      <c r="AO1347" s="264"/>
    </row>
    <row r="1348" spans="21:41" ht="14.25">
      <c r="U1348" s="256"/>
      <c r="V1348" s="257"/>
      <c r="W1348" s="256"/>
      <c r="X1348" s="257"/>
      <c r="Y1348" s="257"/>
      <c r="Z1348" s="257"/>
      <c r="AA1348" s="256"/>
      <c r="AB1348" s="256"/>
      <c r="AC1348" s="256"/>
      <c r="AD1348" s="256"/>
      <c r="AE1348" s="256"/>
      <c r="AF1348" s="256"/>
      <c r="AG1348" s="256"/>
      <c r="AH1348" s="258"/>
      <c r="AI1348" s="259"/>
      <c r="AJ1348" s="258"/>
      <c r="AK1348" s="260"/>
      <c r="AL1348" s="261"/>
      <c r="AM1348" s="261"/>
      <c r="AN1348" s="261"/>
      <c r="AO1348" s="264"/>
    </row>
    <row r="1349" spans="21:41" ht="14.25">
      <c r="U1349" s="256"/>
      <c r="V1349" s="257"/>
      <c r="W1349" s="256"/>
      <c r="X1349" s="257"/>
      <c r="Y1349" s="257"/>
      <c r="Z1349" s="257"/>
      <c r="AA1349" s="256"/>
      <c r="AB1349" s="256"/>
      <c r="AC1349" s="256"/>
      <c r="AD1349" s="256"/>
      <c r="AE1349" s="256"/>
      <c r="AF1349" s="256"/>
      <c r="AG1349" s="256"/>
      <c r="AH1349" s="258"/>
      <c r="AI1349" s="259"/>
      <c r="AJ1349" s="258"/>
      <c r="AK1349" s="260"/>
      <c r="AL1349" s="261"/>
      <c r="AM1349" s="261"/>
      <c r="AN1349" s="261"/>
      <c r="AO1349" s="264"/>
    </row>
    <row r="1350" spans="21:41" ht="14.25">
      <c r="U1350" s="256"/>
      <c r="V1350" s="257"/>
      <c r="W1350" s="256"/>
      <c r="X1350" s="257"/>
      <c r="Y1350" s="257"/>
      <c r="Z1350" s="257"/>
      <c r="AA1350" s="256"/>
      <c r="AB1350" s="256"/>
      <c r="AC1350" s="256"/>
      <c r="AD1350" s="256"/>
      <c r="AE1350" s="256"/>
      <c r="AF1350" s="256"/>
      <c r="AG1350" s="256"/>
      <c r="AH1350" s="258"/>
      <c r="AI1350" s="259"/>
      <c r="AJ1350" s="258"/>
      <c r="AK1350" s="260"/>
      <c r="AL1350" s="261"/>
      <c r="AM1350" s="261"/>
      <c r="AN1350" s="261"/>
      <c r="AO1350" s="264"/>
    </row>
    <row r="1351" spans="21:41" ht="14.25">
      <c r="U1351" s="256"/>
      <c r="V1351" s="257"/>
      <c r="W1351" s="256"/>
      <c r="X1351" s="257"/>
      <c r="Y1351" s="257"/>
      <c r="Z1351" s="257"/>
      <c r="AA1351" s="256"/>
      <c r="AB1351" s="256"/>
      <c r="AC1351" s="256"/>
      <c r="AD1351" s="256"/>
      <c r="AE1351" s="256"/>
      <c r="AF1351" s="256"/>
      <c r="AG1351" s="256"/>
      <c r="AH1351" s="258"/>
      <c r="AI1351" s="259"/>
      <c r="AJ1351" s="258"/>
      <c r="AK1351" s="260"/>
      <c r="AL1351" s="261"/>
      <c r="AM1351" s="261"/>
      <c r="AN1351" s="261"/>
      <c r="AO1351" s="264"/>
    </row>
    <row r="1352" spans="21:41" ht="14.25">
      <c r="U1352" s="256"/>
      <c r="V1352" s="257"/>
      <c r="W1352" s="256"/>
      <c r="X1352" s="257"/>
      <c r="Y1352" s="257"/>
      <c r="Z1352" s="257"/>
      <c r="AA1352" s="256"/>
      <c r="AB1352" s="256"/>
      <c r="AC1352" s="256"/>
      <c r="AD1352" s="256"/>
      <c r="AE1352" s="256"/>
      <c r="AF1352" s="256"/>
      <c r="AG1352" s="256"/>
      <c r="AH1352" s="258"/>
      <c r="AI1352" s="259"/>
      <c r="AJ1352" s="258"/>
      <c r="AK1352" s="260"/>
      <c r="AL1352" s="261"/>
      <c r="AM1352" s="261"/>
      <c r="AN1352" s="261"/>
      <c r="AO1352" s="264"/>
    </row>
    <row r="1353" spans="21:41" ht="14.25">
      <c r="U1353" s="256"/>
      <c r="V1353" s="257"/>
      <c r="W1353" s="256"/>
      <c r="X1353" s="257"/>
      <c r="Y1353" s="257"/>
      <c r="Z1353" s="257"/>
      <c r="AA1353" s="256"/>
      <c r="AB1353" s="256"/>
      <c r="AC1353" s="256"/>
      <c r="AD1353" s="256"/>
      <c r="AE1353" s="256"/>
      <c r="AF1353" s="256"/>
      <c r="AG1353" s="256"/>
      <c r="AH1353" s="258"/>
      <c r="AI1353" s="259"/>
      <c r="AJ1353" s="258"/>
      <c r="AK1353" s="260"/>
      <c r="AL1353" s="261"/>
      <c r="AM1353" s="261"/>
      <c r="AN1353" s="261"/>
      <c r="AO1353" s="264"/>
    </row>
    <row r="1354" spans="21:41" ht="14.25">
      <c r="U1354" s="256"/>
      <c r="V1354" s="257"/>
      <c r="W1354" s="256"/>
      <c r="X1354" s="257"/>
      <c r="Y1354" s="257"/>
      <c r="Z1354" s="257"/>
      <c r="AA1354" s="256"/>
      <c r="AB1354" s="256"/>
      <c r="AC1354" s="256"/>
      <c r="AD1354" s="256"/>
      <c r="AE1354" s="256"/>
      <c r="AF1354" s="256"/>
      <c r="AG1354" s="256"/>
      <c r="AH1354" s="258"/>
      <c r="AI1354" s="259"/>
      <c r="AJ1354" s="258"/>
      <c r="AK1354" s="260"/>
      <c r="AL1354" s="261"/>
      <c r="AM1354" s="261"/>
      <c r="AN1354" s="261"/>
      <c r="AO1354" s="264"/>
    </row>
    <row r="1355" spans="21:41" ht="14.25">
      <c r="U1355" s="256"/>
      <c r="V1355" s="257"/>
      <c r="W1355" s="256"/>
      <c r="X1355" s="257"/>
      <c r="Y1355" s="257"/>
      <c r="Z1355" s="257"/>
      <c r="AA1355" s="256"/>
      <c r="AB1355" s="256"/>
      <c r="AC1355" s="256"/>
      <c r="AD1355" s="256"/>
      <c r="AE1355" s="256"/>
      <c r="AF1355" s="256"/>
      <c r="AG1355" s="256"/>
      <c r="AH1355" s="258"/>
      <c r="AI1355" s="259"/>
      <c r="AJ1355" s="258"/>
      <c r="AK1355" s="260"/>
      <c r="AL1355" s="261"/>
      <c r="AM1355" s="261"/>
      <c r="AN1355" s="261"/>
      <c r="AO1355" s="264"/>
    </row>
    <row r="1356" spans="21:41" ht="14.25">
      <c r="U1356" s="256"/>
      <c r="V1356" s="257"/>
      <c r="W1356" s="256"/>
      <c r="X1356" s="257"/>
      <c r="Y1356" s="257"/>
      <c r="Z1356" s="257"/>
      <c r="AA1356" s="256"/>
      <c r="AB1356" s="256"/>
      <c r="AC1356" s="256"/>
      <c r="AD1356" s="256"/>
      <c r="AE1356" s="256"/>
      <c r="AF1356" s="256"/>
      <c r="AG1356" s="256"/>
      <c r="AH1356" s="258"/>
      <c r="AI1356" s="259"/>
      <c r="AJ1356" s="258"/>
      <c r="AK1356" s="260"/>
      <c r="AL1356" s="261"/>
      <c r="AM1356" s="261"/>
      <c r="AN1356" s="261"/>
      <c r="AO1356" s="264"/>
    </row>
    <row r="1357" spans="21:41" ht="14.25">
      <c r="U1357" s="256"/>
      <c r="V1357" s="257"/>
      <c r="W1357" s="256"/>
      <c r="X1357" s="257"/>
      <c r="Y1357" s="257"/>
      <c r="Z1357" s="257"/>
      <c r="AA1357" s="256"/>
      <c r="AB1357" s="256"/>
      <c r="AC1357" s="256"/>
      <c r="AD1357" s="256"/>
      <c r="AE1357" s="256"/>
      <c r="AF1357" s="256"/>
      <c r="AG1357" s="256"/>
      <c r="AH1357" s="258"/>
      <c r="AI1357" s="259"/>
      <c r="AJ1357" s="258"/>
      <c r="AK1357" s="260"/>
      <c r="AL1357" s="261"/>
      <c r="AM1357" s="261"/>
      <c r="AN1357" s="261"/>
      <c r="AO1357" s="264"/>
    </row>
    <row r="1358" spans="21:41" ht="14.25">
      <c r="U1358" s="256"/>
      <c r="V1358" s="257"/>
      <c r="W1358" s="256"/>
      <c r="X1358" s="257"/>
      <c r="Y1358" s="257"/>
      <c r="Z1358" s="257"/>
      <c r="AA1358" s="256"/>
      <c r="AB1358" s="256"/>
      <c r="AC1358" s="256"/>
      <c r="AD1358" s="256"/>
      <c r="AE1358" s="256"/>
      <c r="AF1358" s="256"/>
      <c r="AG1358" s="256"/>
      <c r="AH1358" s="258"/>
      <c r="AI1358" s="259"/>
      <c r="AJ1358" s="258"/>
      <c r="AK1358" s="260"/>
      <c r="AL1358" s="261"/>
      <c r="AM1358" s="261"/>
      <c r="AN1358" s="261"/>
      <c r="AO1358" s="264"/>
    </row>
    <row r="1359" spans="21:41" ht="14.25">
      <c r="U1359" s="256"/>
      <c r="V1359" s="257"/>
      <c r="W1359" s="256"/>
      <c r="X1359" s="257"/>
      <c r="Y1359" s="257"/>
      <c r="Z1359" s="257"/>
      <c r="AA1359" s="256"/>
      <c r="AB1359" s="256"/>
      <c r="AC1359" s="256"/>
      <c r="AD1359" s="256"/>
      <c r="AE1359" s="256"/>
      <c r="AF1359" s="256"/>
      <c r="AG1359" s="256"/>
      <c r="AH1359" s="258"/>
      <c r="AI1359" s="259"/>
      <c r="AJ1359" s="258"/>
      <c r="AK1359" s="260"/>
      <c r="AL1359" s="261"/>
      <c r="AM1359" s="261"/>
      <c r="AN1359" s="261"/>
      <c r="AO1359" s="264"/>
    </row>
    <row r="1360" spans="21:41" ht="14.25">
      <c r="U1360" s="256"/>
      <c r="V1360" s="257"/>
      <c r="W1360" s="256"/>
      <c r="X1360" s="257"/>
      <c r="Y1360" s="257"/>
      <c r="Z1360" s="257"/>
      <c r="AA1360" s="256"/>
      <c r="AB1360" s="256"/>
      <c r="AC1360" s="256"/>
      <c r="AD1360" s="256"/>
      <c r="AE1360" s="256"/>
      <c r="AF1360" s="256"/>
      <c r="AG1360" s="256"/>
      <c r="AH1360" s="258"/>
      <c r="AI1360" s="259"/>
      <c r="AJ1360" s="258"/>
      <c r="AK1360" s="260"/>
      <c r="AL1360" s="261"/>
      <c r="AM1360" s="261"/>
      <c r="AN1360" s="261"/>
      <c r="AO1360" s="264"/>
    </row>
    <row r="1361" spans="21:41" ht="14.25">
      <c r="U1361" s="256"/>
      <c r="V1361" s="257"/>
      <c r="W1361" s="256"/>
      <c r="X1361" s="257"/>
      <c r="Y1361" s="257"/>
      <c r="Z1361" s="257"/>
      <c r="AA1361" s="256"/>
      <c r="AB1361" s="256"/>
      <c r="AC1361" s="256"/>
      <c r="AD1361" s="256"/>
      <c r="AE1361" s="256"/>
      <c r="AF1361" s="256"/>
      <c r="AG1361" s="256"/>
      <c r="AH1361" s="258"/>
      <c r="AI1361" s="259"/>
      <c r="AJ1361" s="258"/>
      <c r="AK1361" s="260"/>
      <c r="AL1361" s="261"/>
      <c r="AM1361" s="261"/>
      <c r="AN1361" s="261"/>
      <c r="AO1361" s="264"/>
    </row>
    <row r="1362" spans="21:41" ht="14.25">
      <c r="U1362" s="256"/>
      <c r="V1362" s="257"/>
      <c r="W1362" s="256"/>
      <c r="X1362" s="257"/>
      <c r="Y1362" s="257"/>
      <c r="Z1362" s="257"/>
      <c r="AA1362" s="256"/>
      <c r="AB1362" s="256"/>
      <c r="AC1362" s="256"/>
      <c r="AD1362" s="256"/>
      <c r="AE1362" s="256"/>
      <c r="AF1362" s="256"/>
      <c r="AG1362" s="256"/>
      <c r="AH1362" s="258"/>
      <c r="AI1362" s="259"/>
      <c r="AJ1362" s="258"/>
      <c r="AK1362" s="260"/>
      <c r="AL1362" s="261"/>
      <c r="AM1362" s="261"/>
      <c r="AN1362" s="261"/>
      <c r="AO1362" s="264"/>
    </row>
    <row r="1363" spans="21:41" ht="14.25">
      <c r="U1363" s="256"/>
      <c r="V1363" s="257"/>
      <c r="W1363" s="256"/>
      <c r="X1363" s="257"/>
      <c r="Y1363" s="257"/>
      <c r="Z1363" s="257"/>
      <c r="AA1363" s="256"/>
      <c r="AB1363" s="256"/>
      <c r="AC1363" s="256"/>
      <c r="AD1363" s="256"/>
      <c r="AE1363" s="256"/>
      <c r="AF1363" s="256"/>
      <c r="AG1363" s="256"/>
      <c r="AH1363" s="258"/>
      <c r="AI1363" s="259"/>
      <c r="AJ1363" s="258"/>
      <c r="AK1363" s="260"/>
      <c r="AL1363" s="261"/>
      <c r="AM1363" s="261"/>
      <c r="AN1363" s="261"/>
      <c r="AO1363" s="264"/>
    </row>
    <row r="1364" spans="21:41" ht="14.25">
      <c r="U1364" s="256"/>
      <c r="V1364" s="257"/>
      <c r="W1364" s="256"/>
      <c r="X1364" s="257"/>
      <c r="Y1364" s="257"/>
      <c r="Z1364" s="257"/>
      <c r="AA1364" s="256"/>
      <c r="AB1364" s="256"/>
      <c r="AC1364" s="256"/>
      <c r="AD1364" s="256"/>
      <c r="AE1364" s="256"/>
      <c r="AF1364" s="256"/>
      <c r="AG1364" s="256"/>
      <c r="AH1364" s="258"/>
      <c r="AI1364" s="259"/>
      <c r="AJ1364" s="258"/>
      <c r="AK1364" s="260"/>
      <c r="AL1364" s="261"/>
      <c r="AM1364" s="261"/>
      <c r="AN1364" s="261"/>
      <c r="AO1364" s="264"/>
    </row>
    <row r="1365" spans="21:41" ht="14.25">
      <c r="U1365" s="256"/>
      <c r="V1365" s="257"/>
      <c r="W1365" s="256"/>
      <c r="X1365" s="257"/>
      <c r="Y1365" s="257"/>
      <c r="Z1365" s="257"/>
      <c r="AA1365" s="256"/>
      <c r="AB1365" s="256"/>
      <c r="AC1365" s="256"/>
      <c r="AD1365" s="256"/>
      <c r="AE1365" s="256"/>
      <c r="AF1365" s="256"/>
      <c r="AG1365" s="256"/>
      <c r="AH1365" s="258"/>
      <c r="AI1365" s="259"/>
      <c r="AJ1365" s="258"/>
      <c r="AK1365" s="260"/>
      <c r="AL1365" s="261"/>
      <c r="AM1365" s="261"/>
      <c r="AN1365" s="261"/>
      <c r="AO1365" s="264"/>
    </row>
    <row r="1366" spans="21:41" ht="14.25">
      <c r="U1366" s="256"/>
      <c r="V1366" s="257"/>
      <c r="W1366" s="256"/>
      <c r="X1366" s="257"/>
      <c r="Y1366" s="257"/>
      <c r="Z1366" s="257"/>
      <c r="AA1366" s="256"/>
      <c r="AB1366" s="256"/>
      <c r="AC1366" s="256"/>
      <c r="AD1366" s="256"/>
      <c r="AE1366" s="256"/>
      <c r="AF1366" s="256"/>
      <c r="AG1366" s="256"/>
      <c r="AH1366" s="258"/>
      <c r="AI1366" s="259"/>
      <c r="AJ1366" s="258"/>
      <c r="AK1366" s="260"/>
      <c r="AL1366" s="261"/>
      <c r="AM1366" s="261"/>
      <c r="AN1366" s="261"/>
      <c r="AO1366" s="264"/>
    </row>
    <row r="1367" spans="21:41" ht="14.25">
      <c r="U1367" s="256"/>
      <c r="V1367" s="257"/>
      <c r="W1367" s="256"/>
      <c r="X1367" s="257"/>
      <c r="Y1367" s="257"/>
      <c r="Z1367" s="257"/>
      <c r="AA1367" s="256"/>
      <c r="AB1367" s="256"/>
      <c r="AC1367" s="256"/>
      <c r="AD1367" s="256"/>
      <c r="AE1367" s="256"/>
      <c r="AF1367" s="256"/>
      <c r="AG1367" s="256"/>
      <c r="AH1367" s="258"/>
      <c r="AI1367" s="259"/>
      <c r="AJ1367" s="258"/>
      <c r="AK1367" s="260"/>
      <c r="AL1367" s="261"/>
      <c r="AM1367" s="261"/>
      <c r="AN1367" s="261"/>
      <c r="AO1367" s="264"/>
    </row>
    <row r="1368" spans="21:41" ht="14.25">
      <c r="U1368" s="256"/>
      <c r="V1368" s="257"/>
      <c r="W1368" s="256"/>
      <c r="X1368" s="257"/>
      <c r="Y1368" s="257"/>
      <c r="Z1368" s="257"/>
      <c r="AA1368" s="256"/>
      <c r="AB1368" s="256"/>
      <c r="AC1368" s="256"/>
      <c r="AD1368" s="256"/>
      <c r="AE1368" s="256"/>
      <c r="AF1368" s="256"/>
      <c r="AG1368" s="256"/>
      <c r="AH1368" s="258"/>
      <c r="AI1368" s="259"/>
      <c r="AJ1368" s="258"/>
      <c r="AK1368" s="260"/>
      <c r="AL1368" s="261"/>
      <c r="AM1368" s="261"/>
      <c r="AN1368" s="261"/>
      <c r="AO1368" s="264"/>
    </row>
    <row r="1369" spans="21:41" ht="14.25">
      <c r="U1369" s="256"/>
      <c r="V1369" s="257"/>
      <c r="W1369" s="256"/>
      <c r="X1369" s="257"/>
      <c r="Y1369" s="257"/>
      <c r="Z1369" s="257"/>
      <c r="AA1369" s="256"/>
      <c r="AB1369" s="256"/>
      <c r="AC1369" s="256"/>
      <c r="AD1369" s="256"/>
      <c r="AE1369" s="256"/>
      <c r="AF1369" s="256"/>
      <c r="AG1369" s="256"/>
      <c r="AH1369" s="258"/>
      <c r="AI1369" s="259"/>
      <c r="AJ1369" s="258"/>
      <c r="AK1369" s="260"/>
      <c r="AL1369" s="261"/>
      <c r="AM1369" s="261"/>
      <c r="AN1369" s="261"/>
      <c r="AO1369" s="264"/>
    </row>
    <row r="1370" spans="21:41" ht="14.25">
      <c r="U1370" s="256"/>
      <c r="V1370" s="257"/>
      <c r="W1370" s="256"/>
      <c r="X1370" s="257"/>
      <c r="Y1370" s="257"/>
      <c r="Z1370" s="257"/>
      <c r="AA1370" s="256"/>
      <c r="AB1370" s="256"/>
      <c r="AC1370" s="256"/>
      <c r="AD1370" s="256"/>
      <c r="AE1370" s="256"/>
      <c r="AF1370" s="256"/>
      <c r="AG1370" s="256"/>
      <c r="AH1370" s="258"/>
      <c r="AI1370" s="259"/>
      <c r="AJ1370" s="258"/>
      <c r="AK1370" s="260"/>
      <c r="AL1370" s="261"/>
      <c r="AM1370" s="261"/>
      <c r="AN1370" s="261"/>
      <c r="AO1370" s="264"/>
    </row>
    <row r="1371" spans="21:41" ht="14.25">
      <c r="U1371" s="256"/>
      <c r="V1371" s="257"/>
      <c r="W1371" s="256"/>
      <c r="X1371" s="257"/>
      <c r="Y1371" s="257"/>
      <c r="Z1371" s="257"/>
      <c r="AA1371" s="256"/>
      <c r="AB1371" s="256"/>
      <c r="AC1371" s="256"/>
      <c r="AD1371" s="256"/>
      <c r="AE1371" s="256"/>
      <c r="AF1371" s="256"/>
      <c r="AG1371" s="256"/>
      <c r="AH1371" s="258"/>
      <c r="AI1371" s="259"/>
      <c r="AJ1371" s="258"/>
      <c r="AK1371" s="260"/>
      <c r="AL1371" s="261"/>
      <c r="AM1371" s="261"/>
      <c r="AN1371" s="261"/>
      <c r="AO1371" s="264"/>
    </row>
    <row r="1372" spans="21:41" ht="14.25">
      <c r="U1372" s="256"/>
      <c r="V1372" s="257"/>
      <c r="W1372" s="256"/>
      <c r="X1372" s="257"/>
      <c r="Y1372" s="257"/>
      <c r="Z1372" s="257"/>
      <c r="AA1372" s="256"/>
      <c r="AB1372" s="256"/>
      <c r="AC1372" s="256"/>
      <c r="AD1372" s="256"/>
      <c r="AE1372" s="256"/>
      <c r="AF1372" s="256"/>
      <c r="AG1372" s="256"/>
      <c r="AH1372" s="258"/>
      <c r="AI1372" s="259"/>
      <c r="AJ1372" s="258"/>
      <c r="AK1372" s="260"/>
      <c r="AL1372" s="261"/>
      <c r="AM1372" s="261"/>
      <c r="AN1372" s="261"/>
      <c r="AO1372" s="264"/>
    </row>
    <row r="1373" spans="21:41" ht="14.25">
      <c r="U1373" s="256"/>
      <c r="V1373" s="257"/>
      <c r="W1373" s="256"/>
      <c r="X1373" s="257"/>
      <c r="Y1373" s="257"/>
      <c r="Z1373" s="257"/>
      <c r="AA1373" s="256"/>
      <c r="AB1373" s="256"/>
      <c r="AC1373" s="256"/>
      <c r="AD1373" s="256"/>
      <c r="AE1373" s="256"/>
      <c r="AF1373" s="256"/>
      <c r="AG1373" s="256"/>
      <c r="AH1373" s="258"/>
      <c r="AI1373" s="259"/>
      <c r="AJ1373" s="258"/>
      <c r="AK1373" s="260"/>
      <c r="AL1373" s="261"/>
      <c r="AM1373" s="261"/>
      <c r="AN1373" s="261"/>
      <c r="AO1373" s="264"/>
    </row>
    <row r="1374" spans="21:41" ht="14.25">
      <c r="U1374" s="256"/>
      <c r="V1374" s="257"/>
      <c r="W1374" s="256"/>
      <c r="X1374" s="257"/>
      <c r="Y1374" s="257"/>
      <c r="Z1374" s="257"/>
      <c r="AA1374" s="256"/>
      <c r="AB1374" s="256"/>
      <c r="AC1374" s="256"/>
      <c r="AD1374" s="256"/>
      <c r="AE1374" s="256"/>
      <c r="AF1374" s="256"/>
      <c r="AG1374" s="256"/>
      <c r="AH1374" s="258"/>
      <c r="AI1374" s="259"/>
      <c r="AJ1374" s="258"/>
      <c r="AK1374" s="260"/>
      <c r="AL1374" s="261"/>
      <c r="AM1374" s="261"/>
      <c r="AN1374" s="261"/>
      <c r="AO1374" s="264"/>
    </row>
    <row r="1375" spans="21:41" ht="14.25">
      <c r="U1375" s="256"/>
      <c r="V1375" s="257"/>
      <c r="W1375" s="256"/>
      <c r="X1375" s="257"/>
      <c r="Y1375" s="257"/>
      <c r="Z1375" s="257"/>
      <c r="AA1375" s="256"/>
      <c r="AB1375" s="256"/>
      <c r="AC1375" s="256"/>
      <c r="AD1375" s="256"/>
      <c r="AE1375" s="256"/>
      <c r="AF1375" s="256"/>
      <c r="AG1375" s="256"/>
      <c r="AH1375" s="258"/>
      <c r="AI1375" s="259"/>
      <c r="AJ1375" s="258"/>
      <c r="AK1375" s="260"/>
      <c r="AL1375" s="261"/>
      <c r="AM1375" s="261"/>
      <c r="AN1375" s="261"/>
      <c r="AO1375" s="264"/>
    </row>
    <row r="1376" spans="21:41" ht="14.25">
      <c r="U1376" s="256"/>
      <c r="V1376" s="257"/>
      <c r="W1376" s="256"/>
      <c r="X1376" s="257"/>
      <c r="Y1376" s="257"/>
      <c r="Z1376" s="257"/>
      <c r="AA1376" s="256"/>
      <c r="AB1376" s="256"/>
      <c r="AC1376" s="256"/>
      <c r="AD1376" s="256"/>
      <c r="AE1376" s="256"/>
      <c r="AF1376" s="256"/>
      <c r="AG1376" s="256"/>
      <c r="AH1376" s="258"/>
      <c r="AI1376" s="259"/>
      <c r="AJ1376" s="258"/>
      <c r="AK1376" s="260"/>
      <c r="AL1376" s="261"/>
      <c r="AM1376" s="261"/>
      <c r="AN1376" s="261"/>
      <c r="AO1376" s="264"/>
    </row>
    <row r="1377" spans="21:41" ht="14.25">
      <c r="U1377" s="256"/>
      <c r="V1377" s="257"/>
      <c r="W1377" s="256"/>
      <c r="X1377" s="257"/>
      <c r="Y1377" s="257"/>
      <c r="Z1377" s="257"/>
      <c r="AA1377" s="256"/>
      <c r="AB1377" s="256"/>
      <c r="AC1377" s="256"/>
      <c r="AD1377" s="256"/>
      <c r="AE1377" s="256"/>
      <c r="AF1377" s="256"/>
      <c r="AG1377" s="256"/>
      <c r="AH1377" s="258"/>
      <c r="AI1377" s="259"/>
      <c r="AJ1377" s="258"/>
      <c r="AK1377" s="260"/>
      <c r="AL1377" s="261"/>
      <c r="AM1377" s="261"/>
      <c r="AN1377" s="261"/>
      <c r="AO1377" s="264"/>
    </row>
    <row r="1378" spans="21:41" ht="14.25">
      <c r="U1378" s="256"/>
      <c r="V1378" s="257"/>
      <c r="W1378" s="256"/>
      <c r="X1378" s="257"/>
      <c r="Y1378" s="257"/>
      <c r="Z1378" s="257"/>
      <c r="AA1378" s="256"/>
      <c r="AB1378" s="256"/>
      <c r="AC1378" s="256"/>
      <c r="AD1378" s="256"/>
      <c r="AE1378" s="256"/>
      <c r="AF1378" s="256"/>
      <c r="AG1378" s="256"/>
      <c r="AH1378" s="258"/>
      <c r="AI1378" s="259"/>
      <c r="AJ1378" s="258"/>
      <c r="AK1378" s="260"/>
      <c r="AL1378" s="261"/>
      <c r="AM1378" s="261"/>
      <c r="AN1378" s="261"/>
      <c r="AO1378" s="264"/>
    </row>
    <row r="1379" spans="21:41" ht="14.25">
      <c r="U1379" s="256"/>
      <c r="V1379" s="257"/>
      <c r="W1379" s="256"/>
      <c r="X1379" s="257"/>
      <c r="Y1379" s="257"/>
      <c r="Z1379" s="257"/>
      <c r="AA1379" s="256"/>
      <c r="AB1379" s="256"/>
      <c r="AC1379" s="256"/>
      <c r="AD1379" s="256"/>
      <c r="AE1379" s="256"/>
      <c r="AF1379" s="256"/>
      <c r="AG1379" s="256"/>
      <c r="AH1379" s="258"/>
      <c r="AI1379" s="259"/>
      <c r="AJ1379" s="258"/>
      <c r="AK1379" s="260"/>
      <c r="AL1379" s="261"/>
      <c r="AM1379" s="261"/>
      <c r="AN1379" s="261"/>
      <c r="AO1379" s="264"/>
    </row>
    <row r="1380" spans="21:41" ht="14.25">
      <c r="U1380" s="256"/>
      <c r="V1380" s="257"/>
      <c r="W1380" s="256"/>
      <c r="X1380" s="257"/>
      <c r="Y1380" s="257"/>
      <c r="Z1380" s="257"/>
      <c r="AA1380" s="256"/>
      <c r="AB1380" s="256"/>
      <c r="AC1380" s="256"/>
      <c r="AD1380" s="256"/>
      <c r="AE1380" s="256"/>
      <c r="AF1380" s="256"/>
      <c r="AG1380" s="256"/>
      <c r="AH1380" s="258"/>
      <c r="AI1380" s="259"/>
      <c r="AJ1380" s="258"/>
      <c r="AK1380" s="260"/>
      <c r="AL1380" s="261"/>
      <c r="AM1380" s="261"/>
      <c r="AN1380" s="261"/>
      <c r="AO1380" s="264"/>
    </row>
    <row r="1381" spans="21:41" ht="14.25">
      <c r="U1381" s="256"/>
      <c r="V1381" s="257"/>
      <c r="W1381" s="256"/>
      <c r="X1381" s="257"/>
      <c r="Y1381" s="257"/>
      <c r="Z1381" s="257"/>
      <c r="AA1381" s="256"/>
      <c r="AB1381" s="256"/>
      <c r="AC1381" s="256"/>
      <c r="AD1381" s="256"/>
      <c r="AE1381" s="256"/>
      <c r="AF1381" s="256"/>
      <c r="AG1381" s="256"/>
      <c r="AH1381" s="258"/>
      <c r="AI1381" s="259"/>
      <c r="AJ1381" s="258"/>
      <c r="AK1381" s="260"/>
      <c r="AL1381" s="261"/>
      <c r="AM1381" s="261"/>
      <c r="AN1381" s="261"/>
      <c r="AO1381" s="264"/>
    </row>
    <row r="1382" spans="21:41" ht="14.25">
      <c r="U1382" s="256"/>
      <c r="V1382" s="257"/>
      <c r="W1382" s="256"/>
      <c r="X1382" s="257"/>
      <c r="Y1382" s="257"/>
      <c r="Z1382" s="257"/>
      <c r="AA1382" s="256"/>
      <c r="AB1382" s="256"/>
      <c r="AC1382" s="256"/>
      <c r="AD1382" s="256"/>
      <c r="AE1382" s="256"/>
      <c r="AF1382" s="256"/>
      <c r="AG1382" s="256"/>
      <c r="AH1382" s="258"/>
      <c r="AI1382" s="259"/>
      <c r="AJ1382" s="258"/>
      <c r="AK1382" s="260"/>
      <c r="AL1382" s="261"/>
      <c r="AM1382" s="261"/>
      <c r="AN1382" s="261"/>
      <c r="AO1382" s="264"/>
    </row>
    <row r="1383" spans="21:41" ht="14.25">
      <c r="U1383" s="256"/>
      <c r="V1383" s="257"/>
      <c r="W1383" s="256"/>
      <c r="X1383" s="257"/>
      <c r="Y1383" s="257"/>
      <c r="Z1383" s="257"/>
      <c r="AA1383" s="256"/>
      <c r="AB1383" s="256"/>
      <c r="AC1383" s="256"/>
      <c r="AD1383" s="256"/>
      <c r="AE1383" s="256"/>
      <c r="AF1383" s="256"/>
      <c r="AG1383" s="256"/>
      <c r="AH1383" s="258"/>
      <c r="AI1383" s="259"/>
      <c r="AJ1383" s="258"/>
      <c r="AK1383" s="260"/>
      <c r="AL1383" s="261"/>
      <c r="AM1383" s="261"/>
      <c r="AN1383" s="261"/>
      <c r="AO1383" s="264"/>
    </row>
    <row r="1384" spans="21:41" ht="14.25">
      <c r="U1384" s="256"/>
      <c r="V1384" s="257"/>
      <c r="W1384" s="256"/>
      <c r="X1384" s="257"/>
      <c r="Y1384" s="257"/>
      <c r="Z1384" s="257"/>
      <c r="AA1384" s="256"/>
      <c r="AB1384" s="256"/>
      <c r="AC1384" s="256"/>
      <c r="AD1384" s="256"/>
      <c r="AE1384" s="256"/>
      <c r="AF1384" s="256"/>
      <c r="AG1384" s="256"/>
      <c r="AH1384" s="258"/>
      <c r="AI1384" s="259"/>
      <c r="AJ1384" s="258"/>
      <c r="AK1384" s="260"/>
      <c r="AL1384" s="261"/>
      <c r="AM1384" s="261"/>
      <c r="AN1384" s="261"/>
      <c r="AO1384" s="264"/>
    </row>
    <row r="1385" spans="21:41" ht="14.25">
      <c r="U1385" s="256"/>
      <c r="V1385" s="257"/>
      <c r="W1385" s="256"/>
      <c r="X1385" s="257"/>
      <c r="Y1385" s="257"/>
      <c r="Z1385" s="257"/>
      <c r="AA1385" s="256"/>
      <c r="AB1385" s="256"/>
      <c r="AC1385" s="256"/>
      <c r="AD1385" s="256"/>
      <c r="AE1385" s="256"/>
      <c r="AF1385" s="256"/>
      <c r="AG1385" s="256"/>
      <c r="AH1385" s="258"/>
      <c r="AI1385" s="259"/>
      <c r="AJ1385" s="258"/>
      <c r="AK1385" s="260"/>
      <c r="AL1385" s="261"/>
      <c r="AM1385" s="261"/>
      <c r="AN1385" s="261"/>
      <c r="AO1385" s="264"/>
    </row>
    <row r="1386" spans="21:41" ht="14.25">
      <c r="U1386" s="256"/>
      <c r="V1386" s="257"/>
      <c r="W1386" s="256"/>
      <c r="X1386" s="257"/>
      <c r="Y1386" s="257"/>
      <c r="Z1386" s="257"/>
      <c r="AA1386" s="256"/>
      <c r="AB1386" s="256"/>
      <c r="AC1386" s="256"/>
      <c r="AD1386" s="256"/>
      <c r="AE1386" s="256"/>
      <c r="AF1386" s="256"/>
      <c r="AG1386" s="256"/>
      <c r="AH1386" s="258"/>
      <c r="AI1386" s="259"/>
      <c r="AJ1386" s="258"/>
      <c r="AK1386" s="260"/>
      <c r="AL1386" s="261"/>
      <c r="AM1386" s="261"/>
      <c r="AN1386" s="261"/>
      <c r="AO1386" s="264"/>
    </row>
    <row r="1387" spans="21:41" ht="14.25">
      <c r="U1387" s="256"/>
      <c r="V1387" s="257"/>
      <c r="W1387" s="256"/>
      <c r="X1387" s="257"/>
      <c r="Y1387" s="257"/>
      <c r="Z1387" s="257"/>
      <c r="AA1387" s="256"/>
      <c r="AB1387" s="256"/>
      <c r="AC1387" s="256"/>
      <c r="AD1387" s="256"/>
      <c r="AE1387" s="256"/>
      <c r="AF1387" s="256"/>
      <c r="AG1387" s="256"/>
      <c r="AH1387" s="258"/>
      <c r="AI1387" s="259"/>
      <c r="AJ1387" s="258"/>
      <c r="AK1387" s="260"/>
      <c r="AL1387" s="261"/>
      <c r="AM1387" s="261"/>
      <c r="AN1387" s="261"/>
      <c r="AO1387" s="264"/>
    </row>
    <row r="1388" spans="21:41" ht="14.25">
      <c r="U1388" s="256"/>
      <c r="V1388" s="257"/>
      <c r="W1388" s="256"/>
      <c r="X1388" s="257"/>
      <c r="Y1388" s="257"/>
      <c r="Z1388" s="257"/>
      <c r="AA1388" s="256"/>
      <c r="AB1388" s="256"/>
      <c r="AC1388" s="256"/>
      <c r="AD1388" s="256"/>
      <c r="AE1388" s="256"/>
      <c r="AF1388" s="256"/>
      <c r="AG1388" s="256"/>
      <c r="AH1388" s="258"/>
      <c r="AI1388" s="259"/>
      <c r="AJ1388" s="258"/>
      <c r="AK1388" s="260"/>
      <c r="AL1388" s="261"/>
      <c r="AM1388" s="261"/>
      <c r="AN1388" s="261"/>
      <c r="AO1388" s="264"/>
    </row>
    <row r="1389" spans="21:41" ht="14.25">
      <c r="U1389" s="256"/>
      <c r="V1389" s="257"/>
      <c r="W1389" s="256"/>
      <c r="X1389" s="257"/>
      <c r="Y1389" s="257"/>
      <c r="Z1389" s="257"/>
      <c r="AA1389" s="256"/>
      <c r="AB1389" s="256"/>
      <c r="AC1389" s="256"/>
      <c r="AD1389" s="256"/>
      <c r="AE1389" s="256"/>
      <c r="AF1389" s="256"/>
      <c r="AG1389" s="256"/>
      <c r="AH1389" s="258"/>
      <c r="AI1389" s="259"/>
      <c r="AJ1389" s="258"/>
      <c r="AK1389" s="260"/>
      <c r="AL1389" s="261"/>
      <c r="AM1389" s="261"/>
      <c r="AN1389" s="261"/>
      <c r="AO1389" s="264"/>
    </row>
    <row r="1390" spans="21:41" ht="14.25">
      <c r="U1390" s="256"/>
      <c r="V1390" s="257"/>
      <c r="W1390" s="256"/>
      <c r="X1390" s="257"/>
      <c r="Y1390" s="257"/>
      <c r="Z1390" s="257"/>
      <c r="AA1390" s="256"/>
      <c r="AB1390" s="256"/>
      <c r="AC1390" s="256"/>
      <c r="AD1390" s="256"/>
      <c r="AE1390" s="256"/>
      <c r="AF1390" s="256"/>
      <c r="AG1390" s="256"/>
      <c r="AH1390" s="258"/>
      <c r="AI1390" s="259"/>
      <c r="AJ1390" s="258"/>
      <c r="AK1390" s="260"/>
      <c r="AL1390" s="261"/>
      <c r="AM1390" s="261"/>
      <c r="AN1390" s="261"/>
      <c r="AO1390" s="264"/>
    </row>
    <row r="1391" spans="21:41" ht="14.25">
      <c r="U1391" s="256"/>
      <c r="V1391" s="257"/>
      <c r="W1391" s="256"/>
      <c r="X1391" s="257"/>
      <c r="Y1391" s="257"/>
      <c r="Z1391" s="257"/>
      <c r="AA1391" s="256"/>
      <c r="AB1391" s="256"/>
      <c r="AC1391" s="256"/>
      <c r="AD1391" s="256"/>
      <c r="AE1391" s="256"/>
      <c r="AF1391" s="256"/>
      <c r="AG1391" s="256"/>
      <c r="AH1391" s="258"/>
      <c r="AI1391" s="259"/>
      <c r="AJ1391" s="258"/>
      <c r="AK1391" s="260"/>
      <c r="AL1391" s="261"/>
      <c r="AM1391" s="261"/>
      <c r="AN1391" s="261"/>
      <c r="AO1391" s="264"/>
    </row>
    <row r="1392" spans="21:41" ht="14.25">
      <c r="U1392" s="256"/>
      <c r="V1392" s="257"/>
      <c r="W1392" s="256"/>
      <c r="X1392" s="257"/>
      <c r="Y1392" s="257"/>
      <c r="Z1392" s="257"/>
      <c r="AA1392" s="256"/>
      <c r="AB1392" s="256"/>
      <c r="AC1392" s="256"/>
      <c r="AD1392" s="256"/>
      <c r="AE1392" s="256"/>
      <c r="AF1392" s="256"/>
      <c r="AG1392" s="256"/>
      <c r="AH1392" s="258"/>
      <c r="AI1392" s="259"/>
      <c r="AJ1392" s="258"/>
      <c r="AK1392" s="260"/>
      <c r="AL1392" s="261"/>
      <c r="AM1392" s="261"/>
      <c r="AN1392" s="261"/>
      <c r="AO1392" s="264"/>
    </row>
    <row r="1393" spans="21:41" ht="14.25">
      <c r="U1393" s="256"/>
      <c r="V1393" s="257"/>
      <c r="W1393" s="256"/>
      <c r="X1393" s="257"/>
      <c r="Y1393" s="257"/>
      <c r="Z1393" s="257"/>
      <c r="AA1393" s="256"/>
      <c r="AB1393" s="256"/>
      <c r="AC1393" s="256"/>
      <c r="AD1393" s="256"/>
      <c r="AE1393" s="256"/>
      <c r="AF1393" s="256"/>
      <c r="AG1393" s="256"/>
      <c r="AH1393" s="258"/>
      <c r="AI1393" s="259"/>
      <c r="AJ1393" s="258"/>
      <c r="AK1393" s="260"/>
      <c r="AL1393" s="261"/>
      <c r="AM1393" s="261"/>
      <c r="AN1393" s="261"/>
      <c r="AO1393" s="264"/>
    </row>
    <row r="1394" spans="21:41" ht="14.25">
      <c r="U1394" s="256"/>
      <c r="V1394" s="257"/>
      <c r="W1394" s="256"/>
      <c r="X1394" s="257"/>
      <c r="Y1394" s="257"/>
      <c r="Z1394" s="257"/>
      <c r="AA1394" s="256"/>
      <c r="AB1394" s="256"/>
      <c r="AC1394" s="256"/>
      <c r="AD1394" s="256"/>
      <c r="AE1394" s="256"/>
      <c r="AF1394" s="256"/>
      <c r="AG1394" s="256"/>
      <c r="AH1394" s="258"/>
      <c r="AI1394" s="259"/>
      <c r="AJ1394" s="258"/>
      <c r="AK1394" s="260"/>
      <c r="AL1394" s="261"/>
      <c r="AM1394" s="261"/>
      <c r="AN1394" s="261"/>
      <c r="AO1394" s="264"/>
    </row>
    <row r="1395" spans="21:41" ht="14.25">
      <c r="U1395" s="256"/>
      <c r="V1395" s="257"/>
      <c r="W1395" s="256"/>
      <c r="X1395" s="257"/>
      <c r="Y1395" s="257"/>
      <c r="Z1395" s="257"/>
      <c r="AA1395" s="256"/>
      <c r="AB1395" s="256"/>
      <c r="AC1395" s="256"/>
      <c r="AD1395" s="256"/>
      <c r="AE1395" s="256"/>
      <c r="AF1395" s="256"/>
      <c r="AG1395" s="256"/>
      <c r="AH1395" s="258"/>
      <c r="AI1395" s="259"/>
      <c r="AJ1395" s="258"/>
      <c r="AK1395" s="260"/>
      <c r="AL1395" s="261"/>
      <c r="AM1395" s="261"/>
      <c r="AN1395" s="261"/>
      <c r="AO1395" s="264"/>
    </row>
    <row r="1396" spans="21:41" ht="14.25">
      <c r="U1396" s="256"/>
      <c r="V1396" s="257"/>
      <c r="W1396" s="256"/>
      <c r="X1396" s="257"/>
      <c r="Y1396" s="257"/>
      <c r="Z1396" s="257"/>
      <c r="AA1396" s="256"/>
      <c r="AB1396" s="256"/>
      <c r="AC1396" s="256"/>
      <c r="AD1396" s="256"/>
      <c r="AE1396" s="256"/>
      <c r="AF1396" s="256"/>
      <c r="AG1396" s="256"/>
      <c r="AH1396" s="258"/>
      <c r="AI1396" s="259"/>
      <c r="AJ1396" s="258"/>
      <c r="AK1396" s="260"/>
      <c r="AL1396" s="261"/>
      <c r="AM1396" s="261"/>
      <c r="AN1396" s="261"/>
      <c r="AO1396" s="264"/>
    </row>
    <row r="1397" spans="21:41" ht="14.25">
      <c r="U1397" s="256"/>
      <c r="V1397" s="257"/>
      <c r="W1397" s="256"/>
      <c r="X1397" s="257"/>
      <c r="Y1397" s="257"/>
      <c r="Z1397" s="257"/>
      <c r="AA1397" s="256"/>
      <c r="AB1397" s="256"/>
      <c r="AC1397" s="256"/>
      <c r="AD1397" s="256"/>
      <c r="AE1397" s="256"/>
      <c r="AF1397" s="256"/>
      <c r="AG1397" s="256"/>
      <c r="AH1397" s="258"/>
      <c r="AI1397" s="259"/>
      <c r="AJ1397" s="258"/>
      <c r="AK1397" s="260"/>
      <c r="AL1397" s="261"/>
      <c r="AM1397" s="261"/>
      <c r="AN1397" s="261"/>
      <c r="AO1397" s="264"/>
    </row>
    <row r="1398" spans="21:41" ht="14.25">
      <c r="U1398" s="256"/>
      <c r="V1398" s="257"/>
      <c r="W1398" s="256"/>
      <c r="X1398" s="257"/>
      <c r="Y1398" s="257"/>
      <c r="Z1398" s="257"/>
      <c r="AA1398" s="256"/>
      <c r="AB1398" s="256"/>
      <c r="AC1398" s="256"/>
      <c r="AD1398" s="256"/>
      <c r="AE1398" s="256"/>
      <c r="AF1398" s="256"/>
      <c r="AG1398" s="256"/>
      <c r="AH1398" s="258"/>
      <c r="AI1398" s="259"/>
      <c r="AJ1398" s="258"/>
      <c r="AK1398" s="260"/>
      <c r="AL1398" s="261"/>
      <c r="AM1398" s="261"/>
      <c r="AN1398" s="261"/>
      <c r="AO1398" s="264"/>
    </row>
    <row r="1399" spans="21:41" ht="14.25">
      <c r="U1399" s="256"/>
      <c r="V1399" s="257"/>
      <c r="W1399" s="256"/>
      <c r="X1399" s="257"/>
      <c r="Y1399" s="257"/>
      <c r="Z1399" s="257"/>
      <c r="AA1399" s="256"/>
      <c r="AB1399" s="256"/>
      <c r="AC1399" s="256"/>
      <c r="AD1399" s="256"/>
      <c r="AE1399" s="256"/>
      <c r="AF1399" s="256"/>
      <c r="AG1399" s="256"/>
      <c r="AH1399" s="258"/>
      <c r="AI1399" s="259"/>
      <c r="AJ1399" s="258"/>
      <c r="AK1399" s="260"/>
      <c r="AL1399" s="261"/>
      <c r="AM1399" s="261"/>
      <c r="AN1399" s="261"/>
      <c r="AO1399" s="264"/>
    </row>
    <row r="1400" spans="21:41" ht="14.25">
      <c r="U1400" s="256"/>
      <c r="V1400" s="257"/>
      <c r="W1400" s="256"/>
      <c r="X1400" s="257"/>
      <c r="Y1400" s="257"/>
      <c r="Z1400" s="257"/>
      <c r="AA1400" s="256"/>
      <c r="AB1400" s="256"/>
      <c r="AC1400" s="256"/>
      <c r="AD1400" s="256"/>
      <c r="AE1400" s="256"/>
      <c r="AF1400" s="256"/>
      <c r="AG1400" s="256"/>
      <c r="AH1400" s="258"/>
      <c r="AI1400" s="259"/>
      <c r="AJ1400" s="258"/>
      <c r="AK1400" s="260"/>
      <c r="AL1400" s="261"/>
      <c r="AM1400" s="261"/>
      <c r="AN1400" s="261"/>
      <c r="AO1400" s="264"/>
    </row>
    <row r="1401" spans="21:41" ht="14.25">
      <c r="U1401" s="256"/>
      <c r="V1401" s="257"/>
      <c r="W1401" s="256"/>
      <c r="X1401" s="257"/>
      <c r="Y1401" s="257"/>
      <c r="Z1401" s="257"/>
      <c r="AA1401" s="256"/>
      <c r="AB1401" s="256"/>
      <c r="AC1401" s="256"/>
      <c r="AD1401" s="256"/>
      <c r="AE1401" s="256"/>
      <c r="AF1401" s="256"/>
      <c r="AG1401" s="256"/>
      <c r="AH1401" s="258"/>
      <c r="AI1401" s="259"/>
      <c r="AJ1401" s="258"/>
      <c r="AK1401" s="260"/>
      <c r="AL1401" s="261"/>
      <c r="AM1401" s="261"/>
      <c r="AN1401" s="261"/>
      <c r="AO1401" s="264"/>
    </row>
    <row r="1402" spans="21:41" ht="14.25">
      <c r="U1402" s="256"/>
      <c r="V1402" s="257"/>
      <c r="W1402" s="256"/>
      <c r="X1402" s="257"/>
      <c r="Y1402" s="257"/>
      <c r="Z1402" s="257"/>
      <c r="AA1402" s="256"/>
      <c r="AB1402" s="256"/>
      <c r="AC1402" s="256"/>
      <c r="AD1402" s="256"/>
      <c r="AE1402" s="256"/>
      <c r="AF1402" s="256"/>
      <c r="AG1402" s="256"/>
      <c r="AH1402" s="258"/>
      <c r="AI1402" s="259"/>
      <c r="AJ1402" s="258"/>
      <c r="AK1402" s="260"/>
      <c r="AL1402" s="261"/>
      <c r="AM1402" s="261"/>
      <c r="AN1402" s="261"/>
      <c r="AO1402" s="264"/>
    </row>
    <row r="1403" spans="21:41" ht="14.25">
      <c r="U1403" s="256"/>
      <c r="V1403" s="257"/>
      <c r="W1403" s="256"/>
      <c r="X1403" s="257"/>
      <c r="Y1403" s="257"/>
      <c r="Z1403" s="257"/>
      <c r="AA1403" s="256"/>
      <c r="AB1403" s="256"/>
      <c r="AC1403" s="256"/>
      <c r="AD1403" s="256"/>
      <c r="AE1403" s="256"/>
      <c r="AF1403" s="256"/>
      <c r="AG1403" s="256"/>
      <c r="AH1403" s="258"/>
      <c r="AI1403" s="259"/>
      <c r="AJ1403" s="258"/>
      <c r="AK1403" s="260"/>
      <c r="AL1403" s="261"/>
      <c r="AM1403" s="261"/>
      <c r="AN1403" s="261"/>
      <c r="AO1403" s="264"/>
    </row>
    <row r="1404" spans="21:41" ht="14.25">
      <c r="U1404" s="256"/>
      <c r="V1404" s="257"/>
      <c r="W1404" s="256"/>
      <c r="X1404" s="257"/>
      <c r="Y1404" s="257"/>
      <c r="Z1404" s="257"/>
      <c r="AA1404" s="256"/>
      <c r="AB1404" s="256"/>
      <c r="AC1404" s="256"/>
      <c r="AD1404" s="256"/>
      <c r="AE1404" s="256"/>
      <c r="AF1404" s="256"/>
      <c r="AG1404" s="256"/>
      <c r="AH1404" s="258"/>
      <c r="AI1404" s="259"/>
      <c r="AJ1404" s="258"/>
      <c r="AK1404" s="260"/>
      <c r="AL1404" s="261"/>
      <c r="AM1404" s="261"/>
      <c r="AN1404" s="261"/>
      <c r="AO1404" s="264"/>
    </row>
    <row r="1405" spans="21:41" ht="14.25">
      <c r="U1405" s="256"/>
      <c r="V1405" s="257"/>
      <c r="W1405" s="256"/>
      <c r="X1405" s="257"/>
      <c r="Y1405" s="257"/>
      <c r="Z1405" s="257"/>
      <c r="AA1405" s="256"/>
      <c r="AB1405" s="256"/>
      <c r="AC1405" s="256"/>
      <c r="AD1405" s="256"/>
      <c r="AE1405" s="256"/>
      <c r="AF1405" s="256"/>
      <c r="AG1405" s="256"/>
      <c r="AH1405" s="258"/>
      <c r="AI1405" s="259"/>
      <c r="AJ1405" s="258"/>
      <c r="AK1405" s="260"/>
      <c r="AL1405" s="261"/>
      <c r="AM1405" s="261"/>
      <c r="AN1405" s="261"/>
      <c r="AO1405" s="264"/>
    </row>
    <row r="1406" spans="21:41" ht="14.25">
      <c r="U1406" s="256"/>
      <c r="V1406" s="257"/>
      <c r="W1406" s="256"/>
      <c r="X1406" s="257"/>
      <c r="Y1406" s="257"/>
      <c r="Z1406" s="257"/>
      <c r="AA1406" s="256"/>
      <c r="AB1406" s="256"/>
      <c r="AC1406" s="256"/>
      <c r="AD1406" s="256"/>
      <c r="AE1406" s="256"/>
      <c r="AF1406" s="256"/>
      <c r="AG1406" s="256"/>
      <c r="AH1406" s="258"/>
      <c r="AI1406" s="259"/>
      <c r="AJ1406" s="258"/>
      <c r="AK1406" s="260"/>
      <c r="AL1406" s="261"/>
      <c r="AM1406" s="261"/>
      <c r="AN1406" s="261"/>
      <c r="AO1406" s="264"/>
    </row>
    <row r="1407" spans="21:41" ht="14.25">
      <c r="U1407" s="256"/>
      <c r="V1407" s="257"/>
      <c r="W1407" s="256"/>
      <c r="X1407" s="257"/>
      <c r="Y1407" s="257"/>
      <c r="Z1407" s="257"/>
      <c r="AA1407" s="256"/>
      <c r="AB1407" s="256"/>
      <c r="AC1407" s="256"/>
      <c r="AD1407" s="256"/>
      <c r="AE1407" s="256"/>
      <c r="AF1407" s="256"/>
      <c r="AG1407" s="256"/>
      <c r="AH1407" s="258"/>
      <c r="AI1407" s="259"/>
      <c r="AJ1407" s="258"/>
      <c r="AK1407" s="260"/>
      <c r="AL1407" s="261"/>
      <c r="AM1407" s="261"/>
      <c r="AN1407" s="261"/>
      <c r="AO1407" s="264"/>
    </row>
    <row r="1408" spans="21:41" ht="14.25">
      <c r="U1408" s="256"/>
      <c r="V1408" s="257"/>
      <c r="W1408" s="256"/>
      <c r="X1408" s="257"/>
      <c r="Y1408" s="257"/>
      <c r="Z1408" s="257"/>
      <c r="AA1408" s="256"/>
      <c r="AB1408" s="256"/>
      <c r="AC1408" s="256"/>
      <c r="AD1408" s="256"/>
      <c r="AE1408" s="256"/>
      <c r="AF1408" s="256"/>
      <c r="AG1408" s="256"/>
      <c r="AH1408" s="258"/>
      <c r="AI1408" s="259"/>
      <c r="AJ1408" s="258"/>
      <c r="AK1408" s="260"/>
      <c r="AL1408" s="261"/>
      <c r="AM1408" s="261"/>
      <c r="AN1408" s="261"/>
      <c r="AO1408" s="264"/>
    </row>
    <row r="1409" spans="21:41" ht="14.25">
      <c r="U1409" s="256"/>
      <c r="V1409" s="257"/>
      <c r="W1409" s="256"/>
      <c r="X1409" s="257"/>
      <c r="Y1409" s="257"/>
      <c r="Z1409" s="257"/>
      <c r="AA1409" s="256"/>
      <c r="AB1409" s="256"/>
      <c r="AC1409" s="256"/>
      <c r="AD1409" s="256"/>
      <c r="AE1409" s="256"/>
      <c r="AF1409" s="256"/>
      <c r="AG1409" s="256"/>
      <c r="AH1409" s="258"/>
      <c r="AI1409" s="259"/>
      <c r="AJ1409" s="258"/>
      <c r="AK1409" s="260"/>
      <c r="AL1409" s="261"/>
      <c r="AM1409" s="261"/>
      <c r="AN1409" s="261"/>
      <c r="AO1409" s="264"/>
    </row>
    <row r="1410" spans="21:41" ht="14.25">
      <c r="U1410" s="256"/>
      <c r="V1410" s="257"/>
      <c r="W1410" s="256"/>
      <c r="X1410" s="257"/>
      <c r="Y1410" s="257"/>
      <c r="Z1410" s="257"/>
      <c r="AA1410" s="256"/>
      <c r="AB1410" s="256"/>
      <c r="AC1410" s="256"/>
      <c r="AD1410" s="256"/>
      <c r="AE1410" s="256"/>
      <c r="AF1410" s="256"/>
      <c r="AG1410" s="256"/>
      <c r="AH1410" s="258"/>
      <c r="AI1410" s="259"/>
      <c r="AJ1410" s="258"/>
      <c r="AK1410" s="260"/>
      <c r="AL1410" s="261"/>
      <c r="AM1410" s="261"/>
      <c r="AN1410" s="261"/>
      <c r="AO1410" s="264"/>
    </row>
    <row r="1411" spans="21:41" ht="14.25">
      <c r="U1411" s="256"/>
      <c r="V1411" s="257"/>
      <c r="W1411" s="256"/>
      <c r="X1411" s="257"/>
      <c r="Y1411" s="257"/>
      <c r="Z1411" s="257"/>
      <c r="AA1411" s="256"/>
      <c r="AB1411" s="256"/>
      <c r="AC1411" s="256"/>
      <c r="AD1411" s="256"/>
      <c r="AE1411" s="256"/>
      <c r="AF1411" s="256"/>
      <c r="AG1411" s="256"/>
      <c r="AH1411" s="258"/>
      <c r="AI1411" s="259"/>
      <c r="AJ1411" s="258"/>
      <c r="AK1411" s="260"/>
      <c r="AL1411" s="261"/>
      <c r="AM1411" s="261"/>
      <c r="AN1411" s="261"/>
      <c r="AO1411" s="264"/>
    </row>
    <row r="1412" spans="21:41" ht="14.25">
      <c r="U1412" s="256"/>
      <c r="V1412" s="257"/>
      <c r="W1412" s="256"/>
      <c r="X1412" s="257"/>
      <c r="Y1412" s="257"/>
      <c r="Z1412" s="257"/>
      <c r="AA1412" s="256"/>
      <c r="AB1412" s="256"/>
      <c r="AC1412" s="256"/>
      <c r="AD1412" s="256"/>
      <c r="AE1412" s="256"/>
      <c r="AF1412" s="256"/>
      <c r="AG1412" s="256"/>
      <c r="AH1412" s="258"/>
      <c r="AI1412" s="259"/>
      <c r="AJ1412" s="258"/>
      <c r="AK1412" s="260"/>
      <c r="AL1412" s="261"/>
      <c r="AM1412" s="261"/>
      <c r="AN1412" s="261"/>
      <c r="AO1412" s="264"/>
    </row>
    <row r="1413" spans="21:41" ht="14.25">
      <c r="U1413" s="256"/>
      <c r="V1413" s="257"/>
      <c r="W1413" s="256"/>
      <c r="X1413" s="257"/>
      <c r="Y1413" s="257"/>
      <c r="Z1413" s="257"/>
      <c r="AA1413" s="256"/>
      <c r="AB1413" s="256"/>
      <c r="AC1413" s="256"/>
      <c r="AD1413" s="256"/>
      <c r="AE1413" s="256"/>
      <c r="AF1413" s="256"/>
      <c r="AG1413" s="256"/>
      <c r="AH1413" s="258"/>
      <c r="AI1413" s="259"/>
      <c r="AJ1413" s="258"/>
      <c r="AK1413" s="260"/>
      <c r="AL1413" s="261"/>
      <c r="AM1413" s="261"/>
      <c r="AN1413" s="261"/>
      <c r="AO1413" s="264"/>
    </row>
    <row r="1414" spans="21:41" ht="14.25">
      <c r="U1414" s="256"/>
      <c r="V1414" s="257"/>
      <c r="W1414" s="256"/>
      <c r="X1414" s="257"/>
      <c r="Y1414" s="257"/>
      <c r="Z1414" s="257"/>
      <c r="AA1414" s="256"/>
      <c r="AB1414" s="256"/>
      <c r="AC1414" s="256"/>
      <c r="AD1414" s="256"/>
      <c r="AE1414" s="256"/>
      <c r="AF1414" s="256"/>
      <c r="AG1414" s="256"/>
      <c r="AH1414" s="258"/>
      <c r="AI1414" s="259"/>
      <c r="AJ1414" s="258"/>
      <c r="AK1414" s="260"/>
      <c r="AL1414" s="261"/>
      <c r="AM1414" s="261"/>
      <c r="AN1414" s="261"/>
      <c r="AO1414" s="264"/>
    </row>
    <row r="1415" spans="21:41" ht="14.25">
      <c r="U1415" s="256"/>
      <c r="V1415" s="257"/>
      <c r="W1415" s="256"/>
      <c r="X1415" s="257"/>
      <c r="Y1415" s="257"/>
      <c r="Z1415" s="257"/>
      <c r="AA1415" s="256"/>
      <c r="AB1415" s="256"/>
      <c r="AC1415" s="256"/>
      <c r="AD1415" s="256"/>
      <c r="AE1415" s="256"/>
      <c r="AF1415" s="256"/>
      <c r="AG1415" s="256"/>
      <c r="AH1415" s="258"/>
      <c r="AI1415" s="259"/>
      <c r="AJ1415" s="258"/>
      <c r="AK1415" s="260"/>
      <c r="AL1415" s="261"/>
      <c r="AM1415" s="261"/>
      <c r="AN1415" s="261"/>
      <c r="AO1415" s="264"/>
    </row>
    <row r="1416" spans="21:41" ht="14.25">
      <c r="U1416" s="256"/>
      <c r="V1416" s="257"/>
      <c r="W1416" s="256"/>
      <c r="X1416" s="257"/>
      <c r="Y1416" s="257"/>
      <c r="Z1416" s="257"/>
      <c r="AA1416" s="256"/>
      <c r="AB1416" s="256"/>
      <c r="AC1416" s="256"/>
      <c r="AD1416" s="256"/>
      <c r="AE1416" s="256"/>
      <c r="AF1416" s="256"/>
      <c r="AG1416" s="256"/>
      <c r="AH1416" s="258"/>
      <c r="AI1416" s="259"/>
      <c r="AJ1416" s="258"/>
      <c r="AK1416" s="260"/>
      <c r="AL1416" s="261"/>
      <c r="AM1416" s="261"/>
      <c r="AN1416" s="261"/>
      <c r="AO1416" s="264"/>
    </row>
    <row r="1417" spans="21:41" ht="14.25">
      <c r="U1417" s="256"/>
      <c r="V1417" s="257"/>
      <c r="W1417" s="256"/>
      <c r="X1417" s="257"/>
      <c r="Y1417" s="257"/>
      <c r="Z1417" s="257"/>
      <c r="AA1417" s="256"/>
      <c r="AB1417" s="256"/>
      <c r="AC1417" s="256"/>
      <c r="AD1417" s="256"/>
      <c r="AE1417" s="256"/>
      <c r="AF1417" s="256"/>
      <c r="AG1417" s="256"/>
      <c r="AH1417" s="258"/>
      <c r="AI1417" s="259"/>
      <c r="AJ1417" s="258"/>
      <c r="AK1417" s="260"/>
      <c r="AL1417" s="261"/>
      <c r="AM1417" s="261"/>
      <c r="AN1417" s="261"/>
      <c r="AO1417" s="264"/>
    </row>
    <row r="1418" spans="21:41" ht="14.25">
      <c r="U1418" s="256"/>
      <c r="V1418" s="257"/>
      <c r="W1418" s="256"/>
      <c r="X1418" s="257"/>
      <c r="Y1418" s="257"/>
      <c r="Z1418" s="257"/>
      <c r="AA1418" s="256"/>
      <c r="AB1418" s="256"/>
      <c r="AC1418" s="256"/>
      <c r="AD1418" s="256"/>
      <c r="AE1418" s="256"/>
      <c r="AF1418" s="256"/>
      <c r="AG1418" s="256"/>
      <c r="AH1418" s="258"/>
      <c r="AI1418" s="259"/>
      <c r="AJ1418" s="258"/>
      <c r="AK1418" s="260"/>
      <c r="AL1418" s="261"/>
      <c r="AM1418" s="261"/>
      <c r="AN1418" s="261"/>
      <c r="AO1418" s="264"/>
    </row>
    <row r="1419" spans="21:41" ht="14.25">
      <c r="U1419" s="256"/>
      <c r="V1419" s="257"/>
      <c r="W1419" s="256"/>
      <c r="X1419" s="257"/>
      <c r="Y1419" s="257"/>
      <c r="Z1419" s="257"/>
      <c r="AA1419" s="256"/>
      <c r="AB1419" s="256"/>
      <c r="AC1419" s="256"/>
      <c r="AD1419" s="256"/>
      <c r="AE1419" s="256"/>
      <c r="AF1419" s="256"/>
      <c r="AG1419" s="256"/>
      <c r="AH1419" s="258"/>
      <c r="AI1419" s="259"/>
      <c r="AJ1419" s="258"/>
      <c r="AK1419" s="260"/>
      <c r="AL1419" s="261"/>
      <c r="AM1419" s="261"/>
      <c r="AN1419" s="261"/>
      <c r="AO1419" s="264"/>
    </row>
    <row r="1420" spans="21:41" ht="14.25">
      <c r="U1420" s="256"/>
      <c r="V1420" s="257"/>
      <c r="W1420" s="256"/>
      <c r="X1420" s="257"/>
      <c r="Y1420" s="257"/>
      <c r="Z1420" s="257"/>
      <c r="AA1420" s="256"/>
      <c r="AB1420" s="256"/>
      <c r="AC1420" s="256"/>
      <c r="AD1420" s="256"/>
      <c r="AE1420" s="256"/>
      <c r="AF1420" s="256"/>
      <c r="AG1420" s="256"/>
      <c r="AH1420" s="258"/>
      <c r="AI1420" s="259"/>
      <c r="AJ1420" s="258"/>
      <c r="AK1420" s="260"/>
      <c r="AL1420" s="261"/>
      <c r="AM1420" s="261"/>
      <c r="AN1420" s="261"/>
      <c r="AO1420" s="264"/>
    </row>
    <row r="1421" spans="21:41" ht="14.25">
      <c r="U1421" s="256"/>
      <c r="V1421" s="257"/>
      <c r="W1421" s="256"/>
      <c r="X1421" s="257"/>
      <c r="Y1421" s="257"/>
      <c r="Z1421" s="257"/>
      <c r="AA1421" s="256"/>
      <c r="AB1421" s="256"/>
      <c r="AC1421" s="256"/>
      <c r="AD1421" s="256"/>
      <c r="AE1421" s="256"/>
      <c r="AF1421" s="256"/>
      <c r="AG1421" s="256"/>
      <c r="AH1421" s="258"/>
      <c r="AI1421" s="259"/>
      <c r="AJ1421" s="258"/>
      <c r="AK1421" s="260"/>
      <c r="AL1421" s="261"/>
      <c r="AM1421" s="261"/>
      <c r="AN1421" s="261"/>
      <c r="AO1421" s="264"/>
    </row>
    <row r="1422" spans="21:41" ht="14.25">
      <c r="U1422" s="256"/>
      <c r="V1422" s="257"/>
      <c r="W1422" s="256"/>
      <c r="X1422" s="257"/>
      <c r="Y1422" s="257"/>
      <c r="Z1422" s="257"/>
      <c r="AA1422" s="256"/>
      <c r="AB1422" s="256"/>
      <c r="AC1422" s="256"/>
      <c r="AD1422" s="256"/>
      <c r="AE1422" s="256"/>
      <c r="AF1422" s="256"/>
      <c r="AG1422" s="256"/>
      <c r="AH1422" s="258"/>
      <c r="AI1422" s="259"/>
      <c r="AJ1422" s="258"/>
      <c r="AK1422" s="260"/>
      <c r="AL1422" s="261"/>
      <c r="AM1422" s="261"/>
      <c r="AN1422" s="261"/>
      <c r="AO1422" s="264"/>
    </row>
    <row r="1423" spans="21:41" ht="14.25">
      <c r="U1423" s="256"/>
      <c r="V1423" s="257"/>
      <c r="W1423" s="256"/>
      <c r="X1423" s="257"/>
      <c r="Y1423" s="257"/>
      <c r="Z1423" s="257"/>
      <c r="AA1423" s="256"/>
      <c r="AB1423" s="256"/>
      <c r="AC1423" s="256"/>
      <c r="AD1423" s="256"/>
      <c r="AE1423" s="256"/>
      <c r="AF1423" s="256"/>
      <c r="AG1423" s="256"/>
      <c r="AH1423" s="258"/>
      <c r="AI1423" s="259"/>
      <c r="AJ1423" s="258"/>
      <c r="AK1423" s="260"/>
      <c r="AL1423" s="261"/>
      <c r="AM1423" s="261"/>
      <c r="AN1423" s="261"/>
      <c r="AO1423" s="264"/>
    </row>
    <row r="1424" spans="21:41" ht="14.25">
      <c r="U1424" s="256"/>
      <c r="V1424" s="257"/>
      <c r="W1424" s="256"/>
      <c r="X1424" s="257"/>
      <c r="Y1424" s="257"/>
      <c r="Z1424" s="257"/>
      <c r="AA1424" s="256"/>
      <c r="AB1424" s="256"/>
      <c r="AC1424" s="256"/>
      <c r="AD1424" s="256"/>
      <c r="AE1424" s="256"/>
      <c r="AF1424" s="256"/>
      <c r="AG1424" s="256"/>
      <c r="AH1424" s="258"/>
      <c r="AI1424" s="259"/>
      <c r="AJ1424" s="258"/>
      <c r="AK1424" s="260"/>
      <c r="AL1424" s="261"/>
      <c r="AM1424" s="261"/>
      <c r="AN1424" s="261"/>
      <c r="AO1424" s="264"/>
    </row>
    <row r="1425" spans="21:41" ht="14.25">
      <c r="U1425" s="256"/>
      <c r="V1425" s="257"/>
      <c r="W1425" s="256"/>
      <c r="X1425" s="257"/>
      <c r="Y1425" s="257"/>
      <c r="Z1425" s="257"/>
      <c r="AA1425" s="256"/>
      <c r="AB1425" s="256"/>
      <c r="AC1425" s="256"/>
      <c r="AD1425" s="256"/>
      <c r="AE1425" s="256"/>
      <c r="AF1425" s="256"/>
      <c r="AG1425" s="256"/>
      <c r="AH1425" s="258"/>
      <c r="AI1425" s="259"/>
      <c r="AJ1425" s="258"/>
      <c r="AK1425" s="260"/>
      <c r="AL1425" s="261"/>
      <c r="AM1425" s="261"/>
      <c r="AN1425" s="261"/>
      <c r="AO1425" s="264"/>
    </row>
    <row r="1426" spans="21:41" ht="14.25">
      <c r="U1426" s="256"/>
      <c r="V1426" s="257"/>
      <c r="W1426" s="256"/>
      <c r="X1426" s="257"/>
      <c r="Y1426" s="257"/>
      <c r="Z1426" s="257"/>
      <c r="AA1426" s="256"/>
      <c r="AB1426" s="256"/>
      <c r="AC1426" s="256"/>
      <c r="AD1426" s="256"/>
      <c r="AE1426" s="256"/>
      <c r="AF1426" s="256"/>
      <c r="AG1426" s="256"/>
      <c r="AH1426" s="258"/>
      <c r="AI1426" s="259"/>
      <c r="AJ1426" s="258"/>
      <c r="AK1426" s="260"/>
      <c r="AL1426" s="261"/>
      <c r="AM1426" s="261"/>
      <c r="AN1426" s="261"/>
      <c r="AO1426" s="264"/>
    </row>
    <row r="1427" spans="21:41" ht="14.25">
      <c r="U1427" s="256"/>
      <c r="V1427" s="257"/>
      <c r="W1427" s="256"/>
      <c r="X1427" s="257"/>
      <c r="Y1427" s="257"/>
      <c r="Z1427" s="257"/>
      <c r="AA1427" s="256"/>
      <c r="AB1427" s="256"/>
      <c r="AC1427" s="256"/>
      <c r="AD1427" s="256"/>
      <c r="AE1427" s="256"/>
      <c r="AF1427" s="256"/>
      <c r="AG1427" s="256"/>
      <c r="AH1427" s="258"/>
      <c r="AI1427" s="259"/>
      <c r="AJ1427" s="258"/>
      <c r="AK1427" s="260"/>
      <c r="AL1427" s="261"/>
      <c r="AM1427" s="261"/>
      <c r="AN1427" s="261"/>
      <c r="AO1427" s="264"/>
    </row>
    <row r="1428" spans="21:41" ht="14.25">
      <c r="U1428" s="256"/>
      <c r="V1428" s="257"/>
      <c r="W1428" s="256"/>
      <c r="X1428" s="257"/>
      <c r="Y1428" s="257"/>
      <c r="Z1428" s="257"/>
      <c r="AA1428" s="256"/>
      <c r="AB1428" s="256"/>
      <c r="AC1428" s="256"/>
      <c r="AD1428" s="256"/>
      <c r="AE1428" s="256"/>
      <c r="AF1428" s="256"/>
      <c r="AG1428" s="256"/>
      <c r="AH1428" s="258"/>
      <c r="AI1428" s="259"/>
      <c r="AJ1428" s="258"/>
      <c r="AK1428" s="260"/>
      <c r="AL1428" s="261"/>
      <c r="AM1428" s="261"/>
      <c r="AN1428" s="261"/>
      <c r="AO1428" s="264"/>
    </row>
    <row r="1429" spans="21:41" ht="14.25">
      <c r="U1429" s="256"/>
      <c r="V1429" s="257"/>
      <c r="W1429" s="256"/>
      <c r="X1429" s="257"/>
      <c r="Y1429" s="257"/>
      <c r="Z1429" s="257"/>
      <c r="AA1429" s="256"/>
      <c r="AB1429" s="256"/>
      <c r="AC1429" s="256"/>
      <c r="AD1429" s="256"/>
      <c r="AE1429" s="256"/>
      <c r="AF1429" s="256"/>
      <c r="AG1429" s="256"/>
      <c r="AH1429" s="258"/>
      <c r="AI1429" s="259"/>
      <c r="AJ1429" s="258"/>
      <c r="AK1429" s="260"/>
      <c r="AL1429" s="261"/>
      <c r="AM1429" s="261"/>
      <c r="AN1429" s="261"/>
      <c r="AO1429" s="264"/>
    </row>
    <row r="1430" spans="21:41" ht="14.25">
      <c r="U1430" s="256"/>
      <c r="V1430" s="257"/>
      <c r="W1430" s="256"/>
      <c r="X1430" s="257"/>
      <c r="Y1430" s="257"/>
      <c r="Z1430" s="257"/>
      <c r="AA1430" s="256"/>
      <c r="AB1430" s="256"/>
      <c r="AC1430" s="256"/>
      <c r="AD1430" s="256"/>
      <c r="AE1430" s="256"/>
      <c r="AF1430" s="256"/>
      <c r="AG1430" s="256"/>
      <c r="AH1430" s="258"/>
      <c r="AI1430" s="259"/>
      <c r="AJ1430" s="258"/>
      <c r="AK1430" s="260"/>
      <c r="AL1430" s="261"/>
      <c r="AM1430" s="261"/>
      <c r="AN1430" s="261"/>
      <c r="AO1430" s="264"/>
    </row>
    <row r="1431" spans="21:41" ht="14.25">
      <c r="U1431" s="256"/>
      <c r="V1431" s="257"/>
      <c r="W1431" s="256"/>
      <c r="X1431" s="257"/>
      <c r="Y1431" s="257"/>
      <c r="Z1431" s="257"/>
      <c r="AA1431" s="256"/>
      <c r="AB1431" s="256"/>
      <c r="AC1431" s="256"/>
      <c r="AD1431" s="256"/>
      <c r="AE1431" s="256"/>
      <c r="AF1431" s="256"/>
      <c r="AG1431" s="256"/>
      <c r="AH1431" s="258"/>
      <c r="AI1431" s="259"/>
      <c r="AJ1431" s="258"/>
      <c r="AK1431" s="260"/>
      <c r="AL1431" s="261"/>
      <c r="AM1431" s="261"/>
      <c r="AN1431" s="261"/>
      <c r="AO1431" s="264"/>
    </row>
    <row r="1432" spans="21:41" ht="14.25">
      <c r="U1432" s="256"/>
      <c r="V1432" s="257"/>
      <c r="W1432" s="256"/>
      <c r="X1432" s="257"/>
      <c r="Y1432" s="257"/>
      <c r="Z1432" s="257"/>
      <c r="AA1432" s="256"/>
      <c r="AB1432" s="256"/>
      <c r="AC1432" s="256"/>
      <c r="AD1432" s="256"/>
      <c r="AE1432" s="256"/>
      <c r="AF1432" s="256"/>
      <c r="AG1432" s="256"/>
      <c r="AH1432" s="258"/>
      <c r="AI1432" s="259"/>
      <c r="AJ1432" s="258"/>
      <c r="AK1432" s="260"/>
      <c r="AL1432" s="261"/>
      <c r="AM1432" s="261"/>
      <c r="AN1432" s="261"/>
      <c r="AO1432" s="264"/>
    </row>
    <row r="1433" spans="21:41" ht="14.25">
      <c r="U1433" s="256"/>
      <c r="V1433" s="257"/>
      <c r="W1433" s="256"/>
      <c r="X1433" s="257"/>
      <c r="Y1433" s="257"/>
      <c r="Z1433" s="257"/>
      <c r="AA1433" s="256"/>
      <c r="AB1433" s="256"/>
      <c r="AC1433" s="256"/>
      <c r="AD1433" s="256"/>
      <c r="AE1433" s="256"/>
      <c r="AF1433" s="256"/>
      <c r="AG1433" s="256"/>
      <c r="AH1433" s="258"/>
      <c r="AI1433" s="259"/>
      <c r="AJ1433" s="258"/>
      <c r="AK1433" s="260"/>
      <c r="AL1433" s="261"/>
      <c r="AM1433" s="261"/>
      <c r="AN1433" s="261"/>
      <c r="AO1433" s="264"/>
    </row>
    <row r="1434" spans="21:41" ht="14.25">
      <c r="U1434" s="256"/>
      <c r="V1434" s="257"/>
      <c r="W1434" s="256"/>
      <c r="X1434" s="257"/>
      <c r="Y1434" s="257"/>
      <c r="Z1434" s="257"/>
      <c r="AA1434" s="256"/>
      <c r="AB1434" s="256"/>
      <c r="AC1434" s="256"/>
      <c r="AD1434" s="256"/>
      <c r="AE1434" s="256"/>
      <c r="AF1434" s="256"/>
      <c r="AG1434" s="256"/>
      <c r="AH1434" s="258"/>
      <c r="AI1434" s="259"/>
      <c r="AJ1434" s="258"/>
      <c r="AK1434" s="260"/>
      <c r="AL1434" s="261"/>
      <c r="AM1434" s="261"/>
      <c r="AN1434" s="261"/>
      <c r="AO1434" s="264"/>
    </row>
    <row r="1435" spans="21:41" ht="14.25">
      <c r="U1435" s="256"/>
      <c r="V1435" s="257"/>
      <c r="W1435" s="256"/>
      <c r="X1435" s="257"/>
      <c r="Y1435" s="257"/>
      <c r="Z1435" s="257"/>
      <c r="AA1435" s="256"/>
      <c r="AB1435" s="256"/>
      <c r="AC1435" s="256"/>
      <c r="AD1435" s="256"/>
      <c r="AE1435" s="256"/>
      <c r="AF1435" s="256"/>
      <c r="AG1435" s="256"/>
      <c r="AH1435" s="258"/>
      <c r="AI1435" s="259"/>
      <c r="AJ1435" s="258"/>
      <c r="AK1435" s="260"/>
      <c r="AL1435" s="261"/>
      <c r="AM1435" s="261"/>
      <c r="AN1435" s="261"/>
      <c r="AO1435" s="264"/>
    </row>
    <row r="1436" spans="21:41" ht="14.25">
      <c r="U1436" s="256"/>
      <c r="V1436" s="257"/>
      <c r="W1436" s="256"/>
      <c r="X1436" s="257"/>
      <c r="Y1436" s="257"/>
      <c r="Z1436" s="257"/>
      <c r="AA1436" s="256"/>
      <c r="AB1436" s="256"/>
      <c r="AC1436" s="256"/>
      <c r="AD1436" s="256"/>
      <c r="AE1436" s="256"/>
      <c r="AF1436" s="256"/>
      <c r="AG1436" s="256"/>
      <c r="AH1436" s="258"/>
      <c r="AI1436" s="259"/>
      <c r="AJ1436" s="258"/>
      <c r="AK1436" s="260"/>
      <c r="AL1436" s="261"/>
      <c r="AM1436" s="261"/>
      <c r="AN1436" s="261"/>
      <c r="AO1436" s="264"/>
    </row>
    <row r="1437" spans="21:41" ht="14.25">
      <c r="U1437" s="256"/>
      <c r="V1437" s="257"/>
      <c r="W1437" s="256"/>
      <c r="X1437" s="257"/>
      <c r="Y1437" s="257"/>
      <c r="Z1437" s="257"/>
      <c r="AA1437" s="256"/>
      <c r="AB1437" s="256"/>
      <c r="AC1437" s="256"/>
      <c r="AD1437" s="256"/>
      <c r="AE1437" s="256"/>
      <c r="AF1437" s="256"/>
      <c r="AG1437" s="256"/>
      <c r="AH1437" s="258"/>
      <c r="AI1437" s="259"/>
      <c r="AJ1437" s="258"/>
      <c r="AK1437" s="260"/>
      <c r="AL1437" s="261"/>
      <c r="AM1437" s="261"/>
      <c r="AN1437" s="261"/>
      <c r="AO1437" s="264"/>
    </row>
    <row r="1438" spans="21:41" ht="14.25">
      <c r="U1438" s="256"/>
      <c r="V1438" s="257"/>
      <c r="W1438" s="256"/>
      <c r="X1438" s="257"/>
      <c r="Y1438" s="257"/>
      <c r="Z1438" s="257"/>
      <c r="AA1438" s="256"/>
      <c r="AB1438" s="256"/>
      <c r="AC1438" s="256"/>
      <c r="AD1438" s="256"/>
      <c r="AE1438" s="256"/>
      <c r="AF1438" s="256"/>
      <c r="AG1438" s="256"/>
      <c r="AH1438" s="258"/>
      <c r="AI1438" s="259"/>
      <c r="AJ1438" s="258"/>
      <c r="AK1438" s="260"/>
      <c r="AL1438" s="261"/>
      <c r="AM1438" s="261"/>
      <c r="AN1438" s="261"/>
      <c r="AO1438" s="264"/>
    </row>
    <row r="1439" spans="21:41" ht="14.25">
      <c r="U1439" s="256"/>
      <c r="V1439" s="257"/>
      <c r="W1439" s="256"/>
      <c r="X1439" s="257"/>
      <c r="Y1439" s="257"/>
      <c r="Z1439" s="257"/>
      <c r="AA1439" s="256"/>
      <c r="AB1439" s="256"/>
      <c r="AC1439" s="256"/>
      <c r="AD1439" s="256"/>
      <c r="AE1439" s="256"/>
      <c r="AF1439" s="256"/>
      <c r="AG1439" s="256"/>
      <c r="AH1439" s="258"/>
      <c r="AI1439" s="259"/>
      <c r="AJ1439" s="258"/>
      <c r="AK1439" s="260"/>
      <c r="AL1439" s="261"/>
      <c r="AM1439" s="261"/>
      <c r="AN1439" s="261"/>
      <c r="AO1439" s="264"/>
    </row>
    <row r="1440" spans="21:41" ht="14.25">
      <c r="U1440" s="256"/>
      <c r="V1440" s="257"/>
      <c r="W1440" s="256"/>
      <c r="X1440" s="257"/>
      <c r="Y1440" s="257"/>
      <c r="Z1440" s="257"/>
      <c r="AA1440" s="256"/>
      <c r="AB1440" s="256"/>
      <c r="AC1440" s="256"/>
      <c r="AD1440" s="256"/>
      <c r="AE1440" s="256"/>
      <c r="AF1440" s="256"/>
      <c r="AG1440" s="256"/>
      <c r="AH1440" s="258"/>
      <c r="AI1440" s="259"/>
      <c r="AJ1440" s="258"/>
      <c r="AK1440" s="260"/>
      <c r="AL1440" s="261"/>
      <c r="AM1440" s="261"/>
      <c r="AN1440" s="261"/>
      <c r="AO1440" s="264"/>
    </row>
    <row r="1441" spans="21:41" ht="14.25">
      <c r="U1441" s="256"/>
      <c r="V1441" s="257"/>
      <c r="W1441" s="256"/>
      <c r="X1441" s="257"/>
      <c r="Y1441" s="257"/>
      <c r="Z1441" s="257"/>
      <c r="AA1441" s="256"/>
      <c r="AB1441" s="256"/>
      <c r="AC1441" s="256"/>
      <c r="AD1441" s="256"/>
      <c r="AE1441" s="256"/>
      <c r="AF1441" s="256"/>
      <c r="AG1441" s="256"/>
      <c r="AH1441" s="258"/>
      <c r="AI1441" s="259"/>
      <c r="AJ1441" s="258"/>
      <c r="AK1441" s="260"/>
      <c r="AL1441" s="261"/>
      <c r="AM1441" s="261"/>
      <c r="AN1441" s="261"/>
      <c r="AO1441" s="264"/>
    </row>
    <row r="1442" spans="21:41" ht="14.25">
      <c r="U1442" s="256"/>
      <c r="V1442" s="257"/>
      <c r="W1442" s="256"/>
      <c r="X1442" s="257"/>
      <c r="Y1442" s="257"/>
      <c r="Z1442" s="257"/>
      <c r="AA1442" s="256"/>
      <c r="AB1442" s="256"/>
      <c r="AC1442" s="256"/>
      <c r="AD1442" s="256"/>
      <c r="AE1442" s="256"/>
      <c r="AF1442" s="256"/>
      <c r="AG1442" s="256"/>
      <c r="AH1442" s="258"/>
      <c r="AI1442" s="259"/>
      <c r="AJ1442" s="258"/>
      <c r="AK1442" s="260"/>
      <c r="AL1442" s="261"/>
      <c r="AM1442" s="261"/>
      <c r="AN1442" s="261"/>
      <c r="AO1442" s="264"/>
    </row>
    <row r="1443" spans="21:41" ht="14.25">
      <c r="U1443" s="256"/>
      <c r="V1443" s="257"/>
      <c r="W1443" s="256"/>
      <c r="X1443" s="257"/>
      <c r="Y1443" s="257"/>
      <c r="Z1443" s="257"/>
      <c r="AA1443" s="256"/>
      <c r="AB1443" s="256"/>
      <c r="AC1443" s="256"/>
      <c r="AD1443" s="256"/>
      <c r="AE1443" s="256"/>
      <c r="AF1443" s="256"/>
      <c r="AG1443" s="256"/>
      <c r="AH1443" s="258"/>
      <c r="AI1443" s="259"/>
      <c r="AJ1443" s="258"/>
      <c r="AK1443" s="260"/>
      <c r="AL1443" s="261"/>
      <c r="AM1443" s="261"/>
      <c r="AN1443" s="261"/>
      <c r="AO1443" s="264"/>
    </row>
    <row r="1444" spans="21:41" ht="14.25">
      <c r="U1444" s="256"/>
      <c r="V1444" s="257"/>
      <c r="W1444" s="256"/>
      <c r="X1444" s="257"/>
      <c r="Y1444" s="257"/>
      <c r="Z1444" s="257"/>
      <c r="AA1444" s="256"/>
      <c r="AB1444" s="256"/>
      <c r="AC1444" s="256"/>
      <c r="AD1444" s="256"/>
      <c r="AE1444" s="256"/>
      <c r="AF1444" s="256"/>
      <c r="AG1444" s="256"/>
      <c r="AH1444" s="258"/>
      <c r="AI1444" s="259"/>
      <c r="AJ1444" s="258"/>
      <c r="AK1444" s="260"/>
      <c r="AL1444" s="261"/>
      <c r="AM1444" s="261"/>
      <c r="AN1444" s="261"/>
      <c r="AO1444" s="264"/>
    </row>
    <row r="1445" spans="21:41" ht="14.25">
      <c r="U1445" s="256"/>
      <c r="V1445" s="257"/>
      <c r="W1445" s="256"/>
      <c r="X1445" s="257"/>
      <c r="Y1445" s="257"/>
      <c r="Z1445" s="257"/>
      <c r="AA1445" s="256"/>
      <c r="AB1445" s="256"/>
      <c r="AC1445" s="256"/>
      <c r="AD1445" s="256"/>
      <c r="AE1445" s="256"/>
      <c r="AF1445" s="256"/>
      <c r="AG1445" s="256"/>
      <c r="AH1445" s="258"/>
      <c r="AI1445" s="259"/>
      <c r="AJ1445" s="258"/>
      <c r="AK1445" s="260"/>
      <c r="AL1445" s="261"/>
      <c r="AM1445" s="261"/>
      <c r="AN1445" s="261"/>
      <c r="AO1445" s="264"/>
    </row>
    <row r="1446" spans="21:41" ht="14.25">
      <c r="U1446" s="256"/>
      <c r="V1446" s="257"/>
      <c r="W1446" s="256"/>
      <c r="X1446" s="257"/>
      <c r="Y1446" s="257"/>
      <c r="Z1446" s="257"/>
      <c r="AA1446" s="256"/>
      <c r="AB1446" s="256"/>
      <c r="AC1446" s="256"/>
      <c r="AD1446" s="256"/>
      <c r="AE1446" s="256"/>
      <c r="AF1446" s="256"/>
      <c r="AG1446" s="256"/>
      <c r="AH1446" s="258"/>
      <c r="AI1446" s="259"/>
      <c r="AJ1446" s="258"/>
      <c r="AK1446" s="260"/>
      <c r="AL1446" s="261"/>
      <c r="AM1446" s="261"/>
      <c r="AN1446" s="261"/>
      <c r="AO1446" s="264"/>
    </row>
    <row r="1447" spans="21:41" ht="14.25">
      <c r="U1447" s="256"/>
      <c r="V1447" s="257"/>
      <c r="W1447" s="256"/>
      <c r="X1447" s="257"/>
      <c r="Y1447" s="257"/>
      <c r="Z1447" s="257"/>
      <c r="AA1447" s="256"/>
      <c r="AB1447" s="256"/>
      <c r="AC1447" s="256"/>
      <c r="AD1447" s="256"/>
      <c r="AE1447" s="256"/>
      <c r="AF1447" s="256"/>
      <c r="AG1447" s="256"/>
      <c r="AH1447" s="258"/>
      <c r="AI1447" s="259"/>
      <c r="AJ1447" s="258"/>
      <c r="AK1447" s="260"/>
      <c r="AL1447" s="261"/>
      <c r="AM1447" s="261"/>
      <c r="AN1447" s="261"/>
      <c r="AO1447" s="264"/>
    </row>
    <row r="1448" spans="21:41" ht="14.25">
      <c r="U1448" s="256"/>
      <c r="V1448" s="257"/>
      <c r="W1448" s="256"/>
      <c r="X1448" s="257"/>
      <c r="Y1448" s="257"/>
      <c r="Z1448" s="257"/>
      <c r="AA1448" s="256"/>
      <c r="AB1448" s="256"/>
      <c r="AC1448" s="256"/>
      <c r="AD1448" s="256"/>
      <c r="AE1448" s="256"/>
      <c r="AF1448" s="256"/>
      <c r="AG1448" s="256"/>
      <c r="AH1448" s="258"/>
      <c r="AI1448" s="259"/>
      <c r="AJ1448" s="258"/>
      <c r="AK1448" s="260"/>
      <c r="AL1448" s="261"/>
      <c r="AM1448" s="261"/>
      <c r="AN1448" s="261"/>
      <c r="AO1448" s="264"/>
    </row>
    <row r="1449" spans="21:41" ht="14.25">
      <c r="U1449" s="256"/>
      <c r="V1449" s="257"/>
      <c r="W1449" s="256"/>
      <c r="X1449" s="257"/>
      <c r="Y1449" s="257"/>
      <c r="Z1449" s="257"/>
      <c r="AA1449" s="256"/>
      <c r="AB1449" s="256"/>
      <c r="AC1449" s="256"/>
      <c r="AD1449" s="256"/>
      <c r="AE1449" s="256"/>
      <c r="AF1449" s="256"/>
      <c r="AG1449" s="256"/>
      <c r="AH1449" s="258"/>
      <c r="AI1449" s="259"/>
      <c r="AJ1449" s="258"/>
      <c r="AK1449" s="260"/>
      <c r="AL1449" s="261"/>
      <c r="AM1449" s="261"/>
      <c r="AN1449" s="261"/>
      <c r="AO1449" s="264"/>
    </row>
    <row r="1450" spans="21:41" ht="14.25">
      <c r="U1450" s="256"/>
      <c r="V1450" s="257"/>
      <c r="W1450" s="256"/>
      <c r="X1450" s="257"/>
      <c r="Y1450" s="257"/>
      <c r="Z1450" s="257"/>
      <c r="AA1450" s="256"/>
      <c r="AB1450" s="256"/>
      <c r="AC1450" s="256"/>
      <c r="AD1450" s="256"/>
      <c r="AE1450" s="256"/>
      <c r="AF1450" s="256"/>
      <c r="AG1450" s="256"/>
      <c r="AH1450" s="258"/>
      <c r="AI1450" s="259"/>
      <c r="AJ1450" s="258"/>
      <c r="AK1450" s="260"/>
      <c r="AL1450" s="261"/>
      <c r="AM1450" s="261"/>
      <c r="AN1450" s="261"/>
      <c r="AO1450" s="264"/>
    </row>
    <row r="1451" spans="21:41" ht="14.25">
      <c r="U1451" s="256"/>
      <c r="V1451" s="257"/>
      <c r="W1451" s="256"/>
      <c r="X1451" s="257"/>
      <c r="Y1451" s="257"/>
      <c r="Z1451" s="257"/>
      <c r="AA1451" s="256"/>
      <c r="AB1451" s="256"/>
      <c r="AC1451" s="256"/>
      <c r="AD1451" s="256"/>
      <c r="AE1451" s="256"/>
      <c r="AF1451" s="256"/>
      <c r="AG1451" s="256"/>
      <c r="AH1451" s="258"/>
      <c r="AI1451" s="259"/>
      <c r="AJ1451" s="258"/>
      <c r="AK1451" s="260"/>
      <c r="AL1451" s="261"/>
      <c r="AM1451" s="261"/>
      <c r="AN1451" s="261"/>
      <c r="AO1451" s="264"/>
    </row>
    <row r="1452" spans="21:41" ht="14.25">
      <c r="U1452" s="256"/>
      <c r="V1452" s="257"/>
      <c r="W1452" s="256"/>
      <c r="X1452" s="257"/>
      <c r="Y1452" s="257"/>
      <c r="Z1452" s="257"/>
      <c r="AA1452" s="256"/>
      <c r="AB1452" s="256"/>
      <c r="AC1452" s="256"/>
      <c r="AD1452" s="256"/>
      <c r="AE1452" s="256"/>
      <c r="AF1452" s="256"/>
      <c r="AG1452" s="256"/>
      <c r="AH1452" s="258"/>
      <c r="AI1452" s="259"/>
      <c r="AJ1452" s="258"/>
      <c r="AK1452" s="260"/>
      <c r="AL1452" s="261"/>
      <c r="AM1452" s="261"/>
      <c r="AN1452" s="261"/>
      <c r="AO1452" s="264"/>
    </row>
    <row r="1453" spans="21:41" ht="14.25">
      <c r="U1453" s="256"/>
      <c r="V1453" s="257"/>
      <c r="W1453" s="256"/>
      <c r="X1453" s="257"/>
      <c r="Y1453" s="257"/>
      <c r="Z1453" s="257"/>
      <c r="AA1453" s="256"/>
      <c r="AB1453" s="256"/>
      <c r="AC1453" s="256"/>
      <c r="AD1453" s="256"/>
      <c r="AE1453" s="256"/>
      <c r="AF1453" s="256"/>
      <c r="AG1453" s="256"/>
      <c r="AH1453" s="258"/>
      <c r="AI1453" s="259"/>
      <c r="AJ1453" s="258"/>
      <c r="AK1453" s="260"/>
      <c r="AL1453" s="261"/>
      <c r="AM1453" s="261"/>
      <c r="AN1453" s="261"/>
      <c r="AO1453" s="264"/>
    </row>
    <row r="1454" spans="21:41" ht="14.25">
      <c r="U1454" s="256"/>
      <c r="V1454" s="257"/>
      <c r="W1454" s="256"/>
      <c r="X1454" s="257"/>
      <c r="Y1454" s="257"/>
      <c r="Z1454" s="257"/>
      <c r="AA1454" s="256"/>
      <c r="AB1454" s="256"/>
      <c r="AC1454" s="256"/>
      <c r="AD1454" s="256"/>
      <c r="AE1454" s="256"/>
      <c r="AF1454" s="256"/>
      <c r="AG1454" s="256"/>
      <c r="AH1454" s="258"/>
      <c r="AI1454" s="259"/>
      <c r="AJ1454" s="258"/>
      <c r="AK1454" s="260"/>
      <c r="AL1454" s="261"/>
      <c r="AM1454" s="261"/>
      <c r="AN1454" s="261"/>
      <c r="AO1454" s="264"/>
    </row>
    <row r="1455" spans="21:41" ht="14.25">
      <c r="U1455" s="256"/>
      <c r="V1455" s="257"/>
      <c r="W1455" s="256"/>
      <c r="X1455" s="257"/>
      <c r="Y1455" s="257"/>
      <c r="Z1455" s="257"/>
      <c r="AA1455" s="256"/>
      <c r="AB1455" s="256"/>
      <c r="AC1455" s="256"/>
      <c r="AD1455" s="256"/>
      <c r="AE1455" s="256"/>
      <c r="AF1455" s="256"/>
      <c r="AG1455" s="256"/>
      <c r="AH1455" s="258"/>
      <c r="AI1455" s="259"/>
      <c r="AJ1455" s="258"/>
      <c r="AK1455" s="260"/>
      <c r="AL1455" s="261"/>
      <c r="AM1455" s="261"/>
      <c r="AN1455" s="261"/>
      <c r="AO1455" s="264"/>
    </row>
    <row r="1456" spans="21:41" ht="14.25">
      <c r="U1456" s="256"/>
      <c r="V1456" s="257"/>
      <c r="W1456" s="256"/>
      <c r="X1456" s="257"/>
      <c r="Y1456" s="257"/>
      <c r="Z1456" s="257"/>
      <c r="AA1456" s="256"/>
      <c r="AB1456" s="256"/>
      <c r="AC1456" s="256"/>
      <c r="AD1456" s="256"/>
      <c r="AE1456" s="256"/>
      <c r="AF1456" s="256"/>
      <c r="AG1456" s="256"/>
      <c r="AH1456" s="258"/>
      <c r="AI1456" s="259"/>
      <c r="AJ1456" s="258"/>
      <c r="AK1456" s="260"/>
      <c r="AL1456" s="261"/>
      <c r="AM1456" s="261"/>
      <c r="AN1456" s="261"/>
      <c r="AO1456" s="264"/>
    </row>
    <row r="1457" spans="21:41" ht="14.25">
      <c r="U1457" s="256"/>
      <c r="V1457" s="257"/>
      <c r="W1457" s="256"/>
      <c r="X1457" s="257"/>
      <c r="Y1457" s="257"/>
      <c r="Z1457" s="257"/>
      <c r="AA1457" s="256"/>
      <c r="AB1457" s="256"/>
      <c r="AC1457" s="256"/>
      <c r="AD1457" s="256"/>
      <c r="AE1457" s="256"/>
      <c r="AF1457" s="256"/>
      <c r="AG1457" s="256"/>
      <c r="AH1457" s="258"/>
      <c r="AI1457" s="259"/>
      <c r="AJ1457" s="258"/>
      <c r="AK1457" s="260"/>
      <c r="AL1457" s="261"/>
      <c r="AM1457" s="261"/>
      <c r="AN1457" s="261"/>
      <c r="AO1457" s="264"/>
    </row>
    <row r="1458" spans="21:41" ht="14.25">
      <c r="U1458" s="256"/>
      <c r="V1458" s="257"/>
      <c r="W1458" s="256"/>
      <c r="X1458" s="257"/>
      <c r="Y1458" s="257"/>
      <c r="Z1458" s="257"/>
      <c r="AA1458" s="256"/>
      <c r="AB1458" s="256"/>
      <c r="AC1458" s="256"/>
      <c r="AD1458" s="256"/>
      <c r="AE1458" s="256"/>
      <c r="AF1458" s="256"/>
      <c r="AG1458" s="256"/>
      <c r="AH1458" s="258"/>
      <c r="AI1458" s="259"/>
      <c r="AJ1458" s="258"/>
      <c r="AK1458" s="260"/>
      <c r="AL1458" s="261"/>
      <c r="AM1458" s="261"/>
      <c r="AN1458" s="261"/>
      <c r="AO1458" s="264"/>
    </row>
    <row r="1459" spans="21:41" ht="14.25">
      <c r="U1459" s="256"/>
      <c r="V1459" s="257"/>
      <c r="W1459" s="256"/>
      <c r="X1459" s="257"/>
      <c r="Y1459" s="257"/>
      <c r="Z1459" s="257"/>
      <c r="AA1459" s="256"/>
      <c r="AB1459" s="256"/>
      <c r="AC1459" s="256"/>
      <c r="AD1459" s="256"/>
      <c r="AE1459" s="256"/>
      <c r="AF1459" s="256"/>
      <c r="AG1459" s="256"/>
      <c r="AH1459" s="258"/>
      <c r="AI1459" s="259"/>
      <c r="AJ1459" s="258"/>
      <c r="AK1459" s="260"/>
      <c r="AL1459" s="261"/>
      <c r="AM1459" s="261"/>
      <c r="AN1459" s="261"/>
      <c r="AO1459" s="264"/>
    </row>
    <row r="1460" spans="21:41" ht="14.25">
      <c r="U1460" s="256"/>
      <c r="V1460" s="257"/>
      <c r="W1460" s="256"/>
      <c r="X1460" s="257"/>
      <c r="Y1460" s="257"/>
      <c r="Z1460" s="257"/>
      <c r="AA1460" s="256"/>
      <c r="AB1460" s="256"/>
      <c r="AC1460" s="256"/>
      <c r="AD1460" s="256"/>
      <c r="AE1460" s="256"/>
      <c r="AF1460" s="256"/>
      <c r="AG1460" s="256"/>
      <c r="AH1460" s="258"/>
      <c r="AI1460" s="259"/>
      <c r="AJ1460" s="258"/>
      <c r="AK1460" s="260"/>
      <c r="AL1460" s="261"/>
      <c r="AM1460" s="261"/>
      <c r="AN1460" s="261"/>
      <c r="AO1460" s="264"/>
    </row>
    <row r="1461" spans="21:41" ht="14.25">
      <c r="U1461" s="256"/>
      <c r="V1461" s="257"/>
      <c r="W1461" s="256"/>
      <c r="X1461" s="257"/>
      <c r="Y1461" s="257"/>
      <c r="Z1461" s="257"/>
      <c r="AA1461" s="256"/>
      <c r="AB1461" s="256"/>
      <c r="AC1461" s="256"/>
      <c r="AD1461" s="256"/>
      <c r="AE1461" s="256"/>
      <c r="AF1461" s="256"/>
      <c r="AG1461" s="256"/>
      <c r="AH1461" s="258"/>
      <c r="AI1461" s="259"/>
      <c r="AJ1461" s="258"/>
      <c r="AK1461" s="260"/>
      <c r="AL1461" s="261"/>
      <c r="AM1461" s="261"/>
      <c r="AN1461" s="261"/>
      <c r="AO1461" s="264"/>
    </row>
    <row r="1462" spans="21:41" ht="14.25">
      <c r="U1462" s="256"/>
      <c r="V1462" s="257"/>
      <c r="W1462" s="256"/>
      <c r="X1462" s="257"/>
      <c r="Y1462" s="257"/>
      <c r="Z1462" s="257"/>
      <c r="AA1462" s="256"/>
      <c r="AB1462" s="256"/>
      <c r="AC1462" s="256"/>
      <c r="AD1462" s="256"/>
      <c r="AE1462" s="256"/>
      <c r="AF1462" s="256"/>
      <c r="AG1462" s="256"/>
      <c r="AH1462" s="258"/>
      <c r="AI1462" s="259"/>
      <c r="AJ1462" s="258"/>
      <c r="AK1462" s="260"/>
      <c r="AL1462" s="261"/>
      <c r="AM1462" s="261"/>
      <c r="AN1462" s="261"/>
      <c r="AO1462" s="264"/>
    </row>
    <row r="1463" spans="21:41" ht="14.25">
      <c r="U1463" s="256"/>
      <c r="V1463" s="257"/>
      <c r="W1463" s="256"/>
      <c r="X1463" s="257"/>
      <c r="Y1463" s="257"/>
      <c r="Z1463" s="257"/>
      <c r="AA1463" s="256"/>
      <c r="AB1463" s="256"/>
      <c r="AC1463" s="256"/>
      <c r="AD1463" s="256"/>
      <c r="AE1463" s="256"/>
      <c r="AF1463" s="256"/>
      <c r="AG1463" s="256"/>
      <c r="AH1463" s="258"/>
      <c r="AI1463" s="259"/>
      <c r="AJ1463" s="258"/>
      <c r="AK1463" s="260"/>
      <c r="AL1463" s="261"/>
      <c r="AM1463" s="261"/>
      <c r="AN1463" s="261"/>
      <c r="AO1463" s="264"/>
    </row>
    <row r="1464" spans="21:41" ht="14.25">
      <c r="U1464" s="256"/>
      <c r="V1464" s="257"/>
      <c r="W1464" s="256"/>
      <c r="X1464" s="257"/>
      <c r="Y1464" s="257"/>
      <c r="Z1464" s="257"/>
      <c r="AA1464" s="256"/>
      <c r="AB1464" s="256"/>
      <c r="AC1464" s="256"/>
      <c r="AD1464" s="256"/>
      <c r="AE1464" s="256"/>
      <c r="AF1464" s="256"/>
      <c r="AG1464" s="256"/>
      <c r="AH1464" s="258"/>
      <c r="AI1464" s="259"/>
      <c r="AJ1464" s="258"/>
      <c r="AK1464" s="260"/>
      <c r="AL1464" s="261"/>
      <c r="AM1464" s="261"/>
      <c r="AN1464" s="261"/>
      <c r="AO1464" s="264"/>
    </row>
    <row r="1465" spans="21:41" ht="14.25">
      <c r="U1465" s="256"/>
      <c r="V1465" s="257"/>
      <c r="W1465" s="256"/>
      <c r="X1465" s="257"/>
      <c r="Y1465" s="257"/>
      <c r="Z1465" s="257"/>
      <c r="AA1465" s="256"/>
      <c r="AB1465" s="256"/>
      <c r="AC1465" s="256"/>
      <c r="AD1465" s="256"/>
      <c r="AE1465" s="256"/>
      <c r="AF1465" s="256"/>
      <c r="AG1465" s="256"/>
      <c r="AH1465" s="258"/>
      <c r="AI1465" s="259"/>
      <c r="AJ1465" s="258"/>
      <c r="AK1465" s="260"/>
      <c r="AL1465" s="261"/>
      <c r="AM1465" s="261"/>
      <c r="AN1465" s="261"/>
      <c r="AO1465" s="264"/>
    </row>
    <row r="1466" spans="21:41" ht="14.25">
      <c r="U1466" s="256"/>
      <c r="V1466" s="257"/>
      <c r="W1466" s="256"/>
      <c r="X1466" s="257"/>
      <c r="Y1466" s="257"/>
      <c r="Z1466" s="257"/>
      <c r="AA1466" s="256"/>
      <c r="AB1466" s="256"/>
      <c r="AC1466" s="256"/>
      <c r="AD1466" s="256"/>
      <c r="AE1466" s="256"/>
      <c r="AF1466" s="256"/>
      <c r="AG1466" s="256"/>
      <c r="AH1466" s="258"/>
      <c r="AI1466" s="259"/>
      <c r="AJ1466" s="258"/>
      <c r="AK1466" s="260"/>
      <c r="AL1466" s="261"/>
      <c r="AM1466" s="261"/>
      <c r="AN1466" s="261"/>
      <c r="AO1466" s="264"/>
    </row>
    <row r="1467" spans="21:41" ht="14.25">
      <c r="U1467" s="256"/>
      <c r="V1467" s="257"/>
      <c r="W1467" s="256"/>
      <c r="X1467" s="257"/>
      <c r="Y1467" s="257"/>
      <c r="Z1467" s="257"/>
      <c r="AA1467" s="256"/>
      <c r="AB1467" s="256"/>
      <c r="AC1467" s="256"/>
      <c r="AD1467" s="256"/>
      <c r="AE1467" s="256"/>
      <c r="AF1467" s="256"/>
      <c r="AG1467" s="256"/>
      <c r="AH1467" s="258"/>
      <c r="AI1467" s="259"/>
      <c r="AJ1467" s="258"/>
      <c r="AK1467" s="260"/>
      <c r="AL1467" s="261"/>
      <c r="AM1467" s="261"/>
      <c r="AN1467" s="261"/>
      <c r="AO1467" s="264"/>
    </row>
    <row r="1468" spans="21:41" ht="14.25">
      <c r="U1468" s="256"/>
      <c r="V1468" s="257"/>
      <c r="W1468" s="256"/>
      <c r="X1468" s="257"/>
      <c r="Y1468" s="257"/>
      <c r="Z1468" s="257"/>
      <c r="AA1468" s="256"/>
      <c r="AB1468" s="256"/>
      <c r="AC1468" s="256"/>
      <c r="AD1468" s="256"/>
      <c r="AE1468" s="256"/>
      <c r="AF1468" s="256"/>
      <c r="AG1468" s="256"/>
      <c r="AH1468" s="258"/>
      <c r="AI1468" s="259"/>
      <c r="AJ1468" s="258"/>
      <c r="AK1468" s="260"/>
      <c r="AL1468" s="261"/>
      <c r="AM1468" s="261"/>
      <c r="AN1468" s="261"/>
      <c r="AO1468" s="264"/>
    </row>
    <row r="1469" spans="21:41" ht="14.25">
      <c r="U1469" s="256"/>
      <c r="V1469" s="257"/>
      <c r="W1469" s="256"/>
      <c r="X1469" s="257"/>
      <c r="Y1469" s="257"/>
      <c r="Z1469" s="257"/>
      <c r="AA1469" s="256"/>
      <c r="AB1469" s="256"/>
      <c r="AC1469" s="256"/>
      <c r="AD1469" s="256"/>
      <c r="AE1469" s="256"/>
      <c r="AF1469" s="256"/>
      <c r="AG1469" s="256"/>
      <c r="AH1469" s="258"/>
      <c r="AI1469" s="259"/>
      <c r="AJ1469" s="258"/>
      <c r="AK1469" s="260"/>
      <c r="AL1469" s="261"/>
      <c r="AM1469" s="261"/>
      <c r="AN1469" s="261"/>
      <c r="AO1469" s="264"/>
    </row>
    <row r="1470" spans="21:41" ht="14.25">
      <c r="U1470" s="256"/>
      <c r="V1470" s="257"/>
      <c r="W1470" s="256"/>
      <c r="X1470" s="257"/>
      <c r="Y1470" s="257"/>
      <c r="Z1470" s="257"/>
      <c r="AA1470" s="256"/>
      <c r="AB1470" s="256"/>
      <c r="AC1470" s="256"/>
      <c r="AD1470" s="256"/>
      <c r="AE1470" s="256"/>
      <c r="AF1470" s="256"/>
      <c r="AG1470" s="256"/>
      <c r="AH1470" s="258"/>
      <c r="AI1470" s="259"/>
      <c r="AJ1470" s="258"/>
      <c r="AK1470" s="260"/>
      <c r="AL1470" s="261"/>
      <c r="AM1470" s="261"/>
      <c r="AN1470" s="261"/>
      <c r="AO1470" s="264"/>
    </row>
    <row r="1471" spans="21:41" ht="14.25">
      <c r="U1471" s="256"/>
      <c r="V1471" s="257"/>
      <c r="W1471" s="256"/>
      <c r="X1471" s="257"/>
      <c r="Y1471" s="257"/>
      <c r="Z1471" s="257"/>
      <c r="AA1471" s="256"/>
      <c r="AB1471" s="256"/>
      <c r="AC1471" s="256"/>
      <c r="AD1471" s="256"/>
      <c r="AE1471" s="256"/>
      <c r="AF1471" s="256"/>
      <c r="AG1471" s="256"/>
      <c r="AH1471" s="258"/>
      <c r="AI1471" s="259"/>
      <c r="AJ1471" s="258"/>
      <c r="AK1471" s="260"/>
      <c r="AL1471" s="261"/>
      <c r="AM1471" s="261"/>
      <c r="AN1471" s="261"/>
      <c r="AO1471" s="264"/>
    </row>
    <row r="1472" spans="21:41" ht="14.25">
      <c r="U1472" s="256"/>
      <c r="V1472" s="257"/>
      <c r="W1472" s="256"/>
      <c r="X1472" s="257"/>
      <c r="Y1472" s="257"/>
      <c r="Z1472" s="257"/>
      <c r="AA1472" s="256"/>
      <c r="AB1472" s="256"/>
      <c r="AC1472" s="256"/>
      <c r="AD1472" s="256"/>
      <c r="AE1472" s="256"/>
      <c r="AF1472" s="256"/>
      <c r="AG1472" s="256"/>
      <c r="AH1472" s="258"/>
      <c r="AI1472" s="259"/>
      <c r="AJ1472" s="258"/>
      <c r="AK1472" s="260"/>
      <c r="AL1472" s="261"/>
      <c r="AM1472" s="261"/>
      <c r="AN1472" s="261"/>
      <c r="AO1472" s="264"/>
    </row>
    <row r="1473" spans="21:41" ht="14.25">
      <c r="U1473" s="256"/>
      <c r="V1473" s="257"/>
      <c r="W1473" s="256"/>
      <c r="X1473" s="257"/>
      <c r="Y1473" s="257"/>
      <c r="Z1473" s="257"/>
      <c r="AA1473" s="256"/>
      <c r="AB1473" s="256"/>
      <c r="AC1473" s="256"/>
      <c r="AD1473" s="256"/>
      <c r="AE1473" s="256"/>
      <c r="AF1473" s="256"/>
      <c r="AG1473" s="256"/>
      <c r="AH1473" s="258"/>
      <c r="AI1473" s="259"/>
      <c r="AJ1473" s="258"/>
      <c r="AK1473" s="260"/>
      <c r="AL1473" s="261"/>
      <c r="AM1473" s="261"/>
      <c r="AN1473" s="261"/>
      <c r="AO1473" s="264"/>
    </row>
    <row r="1474" spans="21:41" ht="14.25">
      <c r="U1474" s="256"/>
      <c r="V1474" s="257"/>
      <c r="W1474" s="256"/>
      <c r="X1474" s="257"/>
      <c r="Y1474" s="257"/>
      <c r="Z1474" s="257"/>
      <c r="AA1474" s="256"/>
      <c r="AB1474" s="256"/>
      <c r="AC1474" s="256"/>
      <c r="AD1474" s="256"/>
      <c r="AE1474" s="256"/>
      <c r="AF1474" s="256"/>
      <c r="AG1474" s="256"/>
      <c r="AH1474" s="258"/>
      <c r="AI1474" s="259"/>
      <c r="AJ1474" s="258"/>
      <c r="AK1474" s="260"/>
      <c r="AL1474" s="261"/>
      <c r="AM1474" s="261"/>
      <c r="AN1474" s="261"/>
      <c r="AO1474" s="264"/>
    </row>
    <row r="1475" spans="21:41" ht="14.25">
      <c r="U1475" s="256"/>
      <c r="V1475" s="257"/>
      <c r="W1475" s="256"/>
      <c r="X1475" s="257"/>
      <c r="Y1475" s="257"/>
      <c r="Z1475" s="257"/>
      <c r="AA1475" s="256"/>
      <c r="AB1475" s="256"/>
      <c r="AC1475" s="256"/>
      <c r="AD1475" s="256"/>
      <c r="AE1475" s="256"/>
      <c r="AF1475" s="256"/>
      <c r="AG1475" s="256"/>
      <c r="AH1475" s="258"/>
      <c r="AI1475" s="259"/>
      <c r="AJ1475" s="258"/>
      <c r="AK1475" s="260"/>
      <c r="AL1475" s="261"/>
      <c r="AM1475" s="261"/>
      <c r="AN1475" s="261"/>
      <c r="AO1475" s="264"/>
    </row>
    <row r="1476" spans="21:41" ht="14.25">
      <c r="U1476" s="256"/>
      <c r="V1476" s="257"/>
      <c r="W1476" s="256"/>
      <c r="X1476" s="257"/>
      <c r="Y1476" s="257"/>
      <c r="Z1476" s="257"/>
      <c r="AA1476" s="256"/>
      <c r="AB1476" s="256"/>
      <c r="AC1476" s="256"/>
      <c r="AD1476" s="256"/>
      <c r="AE1476" s="256"/>
      <c r="AF1476" s="256"/>
      <c r="AG1476" s="256"/>
      <c r="AH1476" s="258"/>
      <c r="AI1476" s="259"/>
      <c r="AJ1476" s="258"/>
      <c r="AK1476" s="260"/>
      <c r="AL1476" s="261"/>
      <c r="AM1476" s="261"/>
      <c r="AN1476" s="261"/>
      <c r="AO1476" s="264"/>
    </row>
    <row r="1477" spans="21:41" ht="14.25">
      <c r="U1477" s="256"/>
      <c r="V1477" s="257"/>
      <c r="W1477" s="256"/>
      <c r="X1477" s="257"/>
      <c r="Y1477" s="257"/>
      <c r="Z1477" s="257"/>
      <c r="AA1477" s="256"/>
      <c r="AB1477" s="256"/>
      <c r="AC1477" s="256"/>
      <c r="AD1477" s="256"/>
      <c r="AE1477" s="256"/>
      <c r="AF1477" s="256"/>
      <c r="AG1477" s="256"/>
      <c r="AH1477" s="258"/>
      <c r="AI1477" s="259"/>
      <c r="AJ1477" s="258"/>
      <c r="AK1477" s="260"/>
      <c r="AL1477" s="261"/>
      <c r="AM1477" s="261"/>
      <c r="AN1477" s="261"/>
      <c r="AO1477" s="264"/>
    </row>
    <row r="1478" spans="21:41" ht="14.25">
      <c r="U1478" s="256"/>
      <c r="V1478" s="257"/>
      <c r="W1478" s="256"/>
      <c r="X1478" s="257"/>
      <c r="Y1478" s="257"/>
      <c r="Z1478" s="257"/>
      <c r="AA1478" s="256"/>
      <c r="AB1478" s="256"/>
      <c r="AC1478" s="256"/>
      <c r="AD1478" s="256"/>
      <c r="AE1478" s="256"/>
      <c r="AF1478" s="256"/>
      <c r="AG1478" s="256"/>
      <c r="AH1478" s="258"/>
      <c r="AI1478" s="259"/>
      <c r="AJ1478" s="258"/>
      <c r="AK1478" s="260"/>
      <c r="AL1478" s="261"/>
      <c r="AM1478" s="261"/>
      <c r="AN1478" s="261"/>
      <c r="AO1478" s="264"/>
    </row>
    <row r="1479" spans="21:41" ht="14.25">
      <c r="U1479" s="256"/>
      <c r="V1479" s="257"/>
      <c r="W1479" s="256"/>
      <c r="X1479" s="257"/>
      <c r="Y1479" s="257"/>
      <c r="Z1479" s="257"/>
      <c r="AA1479" s="256"/>
      <c r="AB1479" s="256"/>
      <c r="AC1479" s="256"/>
      <c r="AD1479" s="256"/>
      <c r="AE1479" s="256"/>
      <c r="AF1479" s="256"/>
      <c r="AG1479" s="256"/>
      <c r="AH1479" s="258"/>
      <c r="AI1479" s="259"/>
      <c r="AJ1479" s="258"/>
      <c r="AK1479" s="260"/>
      <c r="AL1479" s="261"/>
      <c r="AM1479" s="261"/>
      <c r="AN1479" s="261"/>
      <c r="AO1479" s="264"/>
    </row>
    <row r="1480" spans="21:41" ht="14.25">
      <c r="U1480" s="256"/>
      <c r="V1480" s="257"/>
      <c r="W1480" s="256"/>
      <c r="X1480" s="257"/>
      <c r="Y1480" s="257"/>
      <c r="Z1480" s="257"/>
      <c r="AA1480" s="256"/>
      <c r="AB1480" s="256"/>
      <c r="AC1480" s="256"/>
      <c r="AD1480" s="256"/>
      <c r="AE1480" s="256"/>
      <c r="AF1480" s="256"/>
      <c r="AG1480" s="256"/>
      <c r="AH1480" s="258"/>
      <c r="AI1480" s="259"/>
      <c r="AJ1480" s="258"/>
      <c r="AK1480" s="260"/>
      <c r="AL1480" s="261"/>
      <c r="AM1480" s="261"/>
      <c r="AN1480" s="261"/>
      <c r="AO1480" s="264"/>
    </row>
    <row r="1481" spans="21:41" ht="14.25">
      <c r="U1481" s="256"/>
      <c r="V1481" s="257"/>
      <c r="W1481" s="256"/>
      <c r="X1481" s="257"/>
      <c r="Y1481" s="257"/>
      <c r="Z1481" s="257"/>
      <c r="AA1481" s="256"/>
      <c r="AB1481" s="256"/>
      <c r="AC1481" s="256"/>
      <c r="AD1481" s="256"/>
      <c r="AE1481" s="256"/>
      <c r="AF1481" s="256"/>
      <c r="AG1481" s="256"/>
      <c r="AH1481" s="258"/>
      <c r="AI1481" s="259"/>
      <c r="AJ1481" s="258"/>
      <c r="AK1481" s="260"/>
      <c r="AL1481" s="261"/>
      <c r="AM1481" s="261"/>
      <c r="AN1481" s="261"/>
      <c r="AO1481" s="264"/>
    </row>
    <row r="1482" spans="21:41" ht="14.25">
      <c r="U1482" s="256"/>
      <c r="V1482" s="257"/>
      <c r="W1482" s="256"/>
      <c r="X1482" s="257"/>
      <c r="Y1482" s="257"/>
      <c r="Z1482" s="257"/>
      <c r="AA1482" s="256"/>
      <c r="AB1482" s="256"/>
      <c r="AC1482" s="256"/>
      <c r="AD1482" s="256"/>
      <c r="AE1482" s="256"/>
      <c r="AF1482" s="256"/>
      <c r="AG1482" s="256"/>
      <c r="AH1482" s="258"/>
      <c r="AI1482" s="259"/>
      <c r="AJ1482" s="258"/>
      <c r="AK1482" s="260"/>
      <c r="AL1482" s="261"/>
      <c r="AM1482" s="261"/>
      <c r="AN1482" s="261"/>
      <c r="AO1482" s="264"/>
    </row>
    <row r="1483" spans="21:41" ht="14.25">
      <c r="U1483" s="256"/>
      <c r="V1483" s="257"/>
      <c r="W1483" s="256"/>
      <c r="X1483" s="257"/>
      <c r="Y1483" s="257"/>
      <c r="Z1483" s="257"/>
      <c r="AA1483" s="256"/>
      <c r="AB1483" s="256"/>
      <c r="AC1483" s="256"/>
      <c r="AD1483" s="256"/>
      <c r="AE1483" s="256"/>
      <c r="AF1483" s="256"/>
      <c r="AG1483" s="256"/>
      <c r="AH1483" s="258"/>
      <c r="AI1483" s="259"/>
      <c r="AJ1483" s="258"/>
      <c r="AK1483" s="260"/>
      <c r="AL1483" s="261"/>
      <c r="AM1483" s="261"/>
      <c r="AN1483" s="261"/>
      <c r="AO1483" s="264"/>
    </row>
    <row r="1484" spans="21:41" ht="14.25">
      <c r="U1484" s="256"/>
      <c r="V1484" s="257"/>
      <c r="W1484" s="256"/>
      <c r="X1484" s="257"/>
      <c r="Y1484" s="257"/>
      <c r="Z1484" s="257"/>
      <c r="AA1484" s="256"/>
      <c r="AB1484" s="256"/>
      <c r="AC1484" s="256"/>
      <c r="AD1484" s="256"/>
      <c r="AE1484" s="256"/>
      <c r="AF1484" s="256"/>
      <c r="AG1484" s="256"/>
      <c r="AH1484" s="258"/>
      <c r="AI1484" s="259"/>
      <c r="AJ1484" s="258"/>
      <c r="AK1484" s="260"/>
      <c r="AL1484" s="261"/>
      <c r="AM1484" s="261"/>
      <c r="AN1484" s="261"/>
      <c r="AO1484" s="264"/>
    </row>
    <row r="1485" spans="21:41" ht="14.25">
      <c r="U1485" s="256"/>
      <c r="V1485" s="257"/>
      <c r="W1485" s="256"/>
      <c r="X1485" s="257"/>
      <c r="Y1485" s="257"/>
      <c r="Z1485" s="257"/>
      <c r="AA1485" s="256"/>
      <c r="AB1485" s="256"/>
      <c r="AC1485" s="256"/>
      <c r="AD1485" s="256"/>
      <c r="AE1485" s="256"/>
      <c r="AF1485" s="256"/>
      <c r="AG1485" s="256"/>
      <c r="AH1485" s="258"/>
      <c r="AI1485" s="259"/>
      <c r="AJ1485" s="258"/>
      <c r="AK1485" s="260"/>
      <c r="AL1485" s="261"/>
      <c r="AM1485" s="261"/>
      <c r="AN1485" s="261"/>
      <c r="AO1485" s="264"/>
    </row>
    <row r="1486" spans="21:41" ht="14.25">
      <c r="U1486" s="256"/>
      <c r="V1486" s="257"/>
      <c r="W1486" s="256"/>
      <c r="X1486" s="257"/>
      <c r="Y1486" s="257"/>
      <c r="Z1486" s="257"/>
      <c r="AA1486" s="256"/>
      <c r="AB1486" s="256"/>
      <c r="AC1486" s="256"/>
      <c r="AD1486" s="256"/>
      <c r="AE1486" s="256"/>
      <c r="AF1486" s="256"/>
      <c r="AG1486" s="256"/>
      <c r="AH1486" s="258"/>
      <c r="AI1486" s="259"/>
      <c r="AJ1486" s="258"/>
      <c r="AK1486" s="260"/>
      <c r="AL1486" s="261"/>
      <c r="AM1486" s="261"/>
      <c r="AN1486" s="261"/>
      <c r="AO1486" s="264"/>
    </row>
    <row r="1487" spans="21:41" ht="14.25">
      <c r="U1487" s="256"/>
      <c r="V1487" s="257"/>
      <c r="W1487" s="256"/>
      <c r="X1487" s="257"/>
      <c r="Y1487" s="257"/>
      <c r="Z1487" s="257"/>
      <c r="AA1487" s="256"/>
      <c r="AB1487" s="256"/>
      <c r="AC1487" s="256"/>
      <c r="AD1487" s="256"/>
      <c r="AE1487" s="256"/>
      <c r="AF1487" s="256"/>
      <c r="AG1487" s="256"/>
      <c r="AH1487" s="258"/>
      <c r="AI1487" s="259"/>
      <c r="AJ1487" s="258"/>
      <c r="AK1487" s="260"/>
      <c r="AL1487" s="261"/>
      <c r="AM1487" s="261"/>
      <c r="AN1487" s="261"/>
      <c r="AO1487" s="264"/>
    </row>
    <row r="1488" spans="21:41" ht="14.25">
      <c r="U1488" s="256"/>
      <c r="V1488" s="257"/>
      <c r="W1488" s="256"/>
      <c r="X1488" s="257"/>
      <c r="Y1488" s="257"/>
      <c r="Z1488" s="257"/>
      <c r="AA1488" s="256"/>
      <c r="AB1488" s="256"/>
      <c r="AC1488" s="256"/>
      <c r="AD1488" s="256"/>
      <c r="AE1488" s="256"/>
      <c r="AF1488" s="256"/>
      <c r="AG1488" s="256"/>
      <c r="AH1488" s="258"/>
      <c r="AI1488" s="259"/>
      <c r="AJ1488" s="258"/>
      <c r="AK1488" s="260"/>
      <c r="AL1488" s="261"/>
      <c r="AM1488" s="261"/>
      <c r="AN1488" s="261"/>
      <c r="AO1488" s="264"/>
    </row>
    <row r="1489" spans="21:41" ht="14.25">
      <c r="U1489" s="256"/>
      <c r="V1489" s="257"/>
      <c r="W1489" s="256"/>
      <c r="X1489" s="257"/>
      <c r="Y1489" s="257"/>
      <c r="Z1489" s="257"/>
      <c r="AA1489" s="256"/>
      <c r="AB1489" s="256"/>
      <c r="AC1489" s="256"/>
      <c r="AD1489" s="256"/>
      <c r="AE1489" s="256"/>
      <c r="AF1489" s="256"/>
      <c r="AG1489" s="256"/>
      <c r="AH1489" s="258"/>
      <c r="AI1489" s="259"/>
      <c r="AJ1489" s="258"/>
      <c r="AK1489" s="260"/>
      <c r="AL1489" s="261"/>
      <c r="AM1489" s="261"/>
      <c r="AN1489" s="261"/>
      <c r="AO1489" s="264"/>
    </row>
    <row r="1490" spans="21:41" ht="14.25">
      <c r="U1490" s="256"/>
      <c r="V1490" s="257"/>
      <c r="W1490" s="256"/>
      <c r="X1490" s="257"/>
      <c r="Y1490" s="257"/>
      <c r="Z1490" s="257"/>
      <c r="AA1490" s="256"/>
      <c r="AB1490" s="256"/>
      <c r="AC1490" s="256"/>
      <c r="AD1490" s="256"/>
      <c r="AE1490" s="256"/>
      <c r="AF1490" s="256"/>
      <c r="AG1490" s="256"/>
      <c r="AH1490" s="258"/>
      <c r="AI1490" s="259"/>
      <c r="AJ1490" s="258"/>
      <c r="AK1490" s="260"/>
      <c r="AL1490" s="261"/>
      <c r="AM1490" s="261"/>
      <c r="AN1490" s="261"/>
      <c r="AO1490" s="264"/>
    </row>
    <row r="1491" spans="21:41" ht="14.25">
      <c r="U1491" s="256"/>
      <c r="V1491" s="257"/>
      <c r="W1491" s="256"/>
      <c r="X1491" s="257"/>
      <c r="Y1491" s="257"/>
      <c r="Z1491" s="257"/>
      <c r="AA1491" s="256"/>
      <c r="AB1491" s="256"/>
      <c r="AC1491" s="256"/>
      <c r="AD1491" s="256"/>
      <c r="AE1491" s="256"/>
      <c r="AF1491" s="256"/>
      <c r="AG1491" s="256"/>
      <c r="AH1491" s="258"/>
      <c r="AI1491" s="259"/>
      <c r="AJ1491" s="258"/>
      <c r="AK1491" s="260"/>
      <c r="AL1491" s="261"/>
      <c r="AM1491" s="261"/>
      <c r="AN1491" s="261"/>
      <c r="AO1491" s="264"/>
    </row>
    <row r="1492" spans="21:41" ht="14.25">
      <c r="U1492" s="256"/>
      <c r="V1492" s="257"/>
      <c r="W1492" s="256"/>
      <c r="X1492" s="257"/>
      <c r="Y1492" s="257"/>
      <c r="Z1492" s="257"/>
      <c r="AA1492" s="256"/>
      <c r="AB1492" s="256"/>
      <c r="AC1492" s="256"/>
      <c r="AD1492" s="256"/>
      <c r="AE1492" s="256"/>
      <c r="AF1492" s="256"/>
      <c r="AG1492" s="256"/>
      <c r="AH1492" s="258"/>
      <c r="AI1492" s="259"/>
      <c r="AJ1492" s="258"/>
      <c r="AK1492" s="260"/>
      <c r="AL1492" s="261"/>
      <c r="AM1492" s="261"/>
      <c r="AN1492" s="261"/>
      <c r="AO1492" s="264"/>
    </row>
    <row r="1493" spans="21:41" ht="14.25">
      <c r="U1493" s="256"/>
      <c r="V1493" s="257"/>
      <c r="W1493" s="256"/>
      <c r="X1493" s="257"/>
      <c r="Y1493" s="257"/>
      <c r="Z1493" s="257"/>
      <c r="AA1493" s="256"/>
      <c r="AB1493" s="256"/>
      <c r="AC1493" s="256"/>
      <c r="AD1493" s="256"/>
      <c r="AE1493" s="256"/>
      <c r="AF1493" s="256"/>
      <c r="AG1493" s="256"/>
      <c r="AH1493" s="258"/>
      <c r="AI1493" s="259"/>
      <c r="AJ1493" s="258"/>
      <c r="AK1493" s="260"/>
      <c r="AL1493" s="261"/>
      <c r="AM1493" s="261"/>
      <c r="AN1493" s="261"/>
      <c r="AO1493" s="264"/>
    </row>
    <row r="1494" spans="21:41" ht="14.25">
      <c r="U1494" s="256"/>
      <c r="V1494" s="257"/>
      <c r="W1494" s="256"/>
      <c r="X1494" s="257"/>
      <c r="Y1494" s="257"/>
      <c r="Z1494" s="257"/>
      <c r="AA1494" s="256"/>
      <c r="AB1494" s="256"/>
      <c r="AC1494" s="256"/>
      <c r="AD1494" s="256"/>
      <c r="AE1494" s="256"/>
      <c r="AF1494" s="256"/>
      <c r="AG1494" s="256"/>
      <c r="AH1494" s="258"/>
      <c r="AI1494" s="259"/>
      <c r="AJ1494" s="258"/>
      <c r="AK1494" s="260"/>
      <c r="AL1494" s="261"/>
      <c r="AM1494" s="261"/>
      <c r="AN1494" s="261"/>
      <c r="AO1494" s="264"/>
    </row>
    <row r="1495" spans="21:41" ht="14.25">
      <c r="U1495" s="256"/>
      <c r="V1495" s="257"/>
      <c r="W1495" s="256"/>
      <c r="X1495" s="257"/>
      <c r="Y1495" s="257"/>
      <c r="Z1495" s="257"/>
      <c r="AA1495" s="256"/>
      <c r="AB1495" s="256"/>
      <c r="AC1495" s="256"/>
      <c r="AD1495" s="256"/>
      <c r="AE1495" s="256"/>
      <c r="AF1495" s="256"/>
      <c r="AG1495" s="256"/>
      <c r="AH1495" s="258"/>
      <c r="AI1495" s="259"/>
      <c r="AJ1495" s="258"/>
      <c r="AK1495" s="260"/>
      <c r="AL1495" s="261"/>
      <c r="AM1495" s="261"/>
      <c r="AN1495" s="261"/>
      <c r="AO1495" s="264"/>
    </row>
    <row r="1496" spans="21:41" ht="14.25">
      <c r="U1496" s="256"/>
      <c r="V1496" s="257"/>
      <c r="W1496" s="256"/>
      <c r="X1496" s="257"/>
      <c r="Y1496" s="257"/>
      <c r="Z1496" s="257"/>
      <c r="AA1496" s="256"/>
      <c r="AB1496" s="256"/>
      <c r="AC1496" s="256"/>
      <c r="AD1496" s="256"/>
      <c r="AE1496" s="256"/>
      <c r="AF1496" s="256"/>
      <c r="AG1496" s="256"/>
      <c r="AH1496" s="258"/>
      <c r="AI1496" s="259"/>
      <c r="AJ1496" s="258"/>
      <c r="AK1496" s="260"/>
      <c r="AL1496" s="261"/>
      <c r="AM1496" s="261"/>
      <c r="AN1496" s="261"/>
      <c r="AO1496" s="264"/>
    </row>
    <row r="1497" spans="21:41" ht="14.25">
      <c r="U1497" s="256"/>
      <c r="V1497" s="257"/>
      <c r="W1497" s="256"/>
      <c r="X1497" s="257"/>
      <c r="Y1497" s="257"/>
      <c r="Z1497" s="257"/>
      <c r="AA1497" s="256"/>
      <c r="AB1497" s="256"/>
      <c r="AC1497" s="256"/>
      <c r="AD1497" s="256"/>
      <c r="AE1497" s="256"/>
      <c r="AF1497" s="256"/>
      <c r="AG1497" s="256"/>
      <c r="AH1497" s="258"/>
      <c r="AI1497" s="259"/>
      <c r="AJ1497" s="258"/>
      <c r="AK1497" s="260"/>
      <c r="AL1497" s="261"/>
      <c r="AM1497" s="261"/>
      <c r="AN1497" s="261"/>
      <c r="AO1497" s="264"/>
    </row>
    <row r="1498" spans="21:41" ht="14.25">
      <c r="U1498" s="256"/>
      <c r="V1498" s="257"/>
      <c r="W1498" s="256"/>
      <c r="X1498" s="257"/>
      <c r="Y1498" s="257"/>
      <c r="Z1498" s="257"/>
      <c r="AA1498" s="256"/>
      <c r="AB1498" s="256"/>
      <c r="AC1498" s="256"/>
      <c r="AD1498" s="256"/>
      <c r="AE1498" s="256"/>
      <c r="AF1498" s="256"/>
      <c r="AG1498" s="256"/>
      <c r="AH1498" s="258"/>
      <c r="AI1498" s="259"/>
      <c r="AJ1498" s="258"/>
      <c r="AK1498" s="260"/>
      <c r="AL1498" s="261"/>
      <c r="AM1498" s="261"/>
      <c r="AN1498" s="261"/>
      <c r="AO1498" s="264"/>
    </row>
    <row r="1499" spans="21:41" ht="14.25">
      <c r="U1499" s="256"/>
      <c r="V1499" s="257"/>
      <c r="W1499" s="256"/>
      <c r="X1499" s="257"/>
      <c r="Y1499" s="257"/>
      <c r="Z1499" s="257"/>
      <c r="AA1499" s="256"/>
      <c r="AB1499" s="256"/>
      <c r="AC1499" s="256"/>
      <c r="AD1499" s="256"/>
      <c r="AE1499" s="256"/>
      <c r="AF1499" s="256"/>
      <c r="AG1499" s="256"/>
      <c r="AH1499" s="258"/>
      <c r="AI1499" s="259"/>
      <c r="AJ1499" s="258"/>
      <c r="AK1499" s="260"/>
      <c r="AL1499" s="261"/>
      <c r="AM1499" s="261"/>
      <c r="AN1499" s="261"/>
      <c r="AO1499" s="264"/>
    </row>
    <row r="1500" spans="21:41" ht="14.25">
      <c r="U1500" s="256"/>
      <c r="V1500" s="257"/>
      <c r="W1500" s="256"/>
      <c r="X1500" s="257"/>
      <c r="Y1500" s="257"/>
      <c r="Z1500" s="257"/>
      <c r="AA1500" s="256"/>
      <c r="AB1500" s="256"/>
      <c r="AC1500" s="256"/>
      <c r="AD1500" s="256"/>
      <c r="AE1500" s="256"/>
      <c r="AF1500" s="256"/>
      <c r="AG1500" s="256"/>
      <c r="AH1500" s="258"/>
      <c r="AI1500" s="259"/>
      <c r="AJ1500" s="258"/>
      <c r="AK1500" s="260"/>
      <c r="AL1500" s="261"/>
      <c r="AM1500" s="261"/>
      <c r="AN1500" s="261"/>
      <c r="AO1500" s="264"/>
    </row>
    <row r="1501" spans="21:41" ht="14.25">
      <c r="U1501" s="256"/>
      <c r="V1501" s="257"/>
      <c r="W1501" s="256"/>
      <c r="X1501" s="257"/>
      <c r="Y1501" s="257"/>
      <c r="Z1501" s="257"/>
      <c r="AA1501" s="256"/>
      <c r="AB1501" s="256"/>
      <c r="AC1501" s="256"/>
      <c r="AD1501" s="256"/>
      <c r="AE1501" s="256"/>
      <c r="AF1501" s="256"/>
      <c r="AG1501" s="256"/>
      <c r="AH1501" s="258"/>
      <c r="AI1501" s="259"/>
      <c r="AJ1501" s="258"/>
      <c r="AK1501" s="260"/>
      <c r="AL1501" s="261"/>
      <c r="AM1501" s="261"/>
      <c r="AN1501" s="261"/>
      <c r="AO1501" s="264"/>
    </row>
    <row r="1502" spans="21:41" ht="14.25">
      <c r="U1502" s="256"/>
      <c r="V1502" s="257"/>
      <c r="W1502" s="256"/>
      <c r="X1502" s="257"/>
      <c r="Y1502" s="257"/>
      <c r="Z1502" s="257"/>
      <c r="AA1502" s="256"/>
      <c r="AB1502" s="256"/>
      <c r="AC1502" s="256"/>
      <c r="AD1502" s="256"/>
      <c r="AE1502" s="256"/>
      <c r="AF1502" s="256"/>
      <c r="AG1502" s="256"/>
      <c r="AH1502" s="258"/>
      <c r="AI1502" s="259"/>
      <c r="AJ1502" s="258"/>
      <c r="AK1502" s="260"/>
      <c r="AL1502" s="261"/>
      <c r="AM1502" s="261"/>
      <c r="AN1502" s="261"/>
      <c r="AO1502" s="264"/>
    </row>
    <row r="1503" spans="21:41" ht="14.25">
      <c r="U1503" s="256"/>
      <c r="V1503" s="257"/>
      <c r="W1503" s="256"/>
      <c r="X1503" s="257"/>
      <c r="Y1503" s="257"/>
      <c r="Z1503" s="257"/>
      <c r="AA1503" s="256"/>
      <c r="AB1503" s="256"/>
      <c r="AC1503" s="256"/>
      <c r="AD1503" s="256"/>
      <c r="AE1503" s="256"/>
      <c r="AF1503" s="256"/>
      <c r="AG1503" s="256"/>
      <c r="AH1503" s="258"/>
      <c r="AI1503" s="259"/>
      <c r="AJ1503" s="258"/>
      <c r="AK1503" s="260"/>
      <c r="AL1503" s="261"/>
      <c r="AM1503" s="261"/>
      <c r="AN1503" s="261"/>
      <c r="AO1503" s="264"/>
    </row>
    <row r="1504" spans="21:41" ht="14.25">
      <c r="U1504" s="256"/>
      <c r="V1504" s="257"/>
      <c r="W1504" s="256"/>
      <c r="X1504" s="257"/>
      <c r="Y1504" s="257"/>
      <c r="Z1504" s="257"/>
      <c r="AA1504" s="256"/>
      <c r="AB1504" s="256"/>
      <c r="AC1504" s="256"/>
      <c r="AD1504" s="256"/>
      <c r="AE1504" s="256"/>
      <c r="AF1504" s="256"/>
      <c r="AG1504" s="256"/>
      <c r="AH1504" s="258"/>
      <c r="AI1504" s="259"/>
      <c r="AJ1504" s="258"/>
      <c r="AK1504" s="260"/>
      <c r="AL1504" s="261"/>
      <c r="AM1504" s="261"/>
      <c r="AN1504" s="261"/>
      <c r="AO1504" s="264"/>
    </row>
    <row r="1505" spans="21:41" ht="14.25">
      <c r="U1505" s="256"/>
      <c r="V1505" s="257"/>
      <c r="W1505" s="256"/>
      <c r="X1505" s="257"/>
      <c r="Y1505" s="257"/>
      <c r="Z1505" s="257"/>
      <c r="AA1505" s="256"/>
      <c r="AB1505" s="256"/>
      <c r="AC1505" s="256"/>
      <c r="AD1505" s="256"/>
      <c r="AE1505" s="256"/>
      <c r="AF1505" s="256"/>
      <c r="AG1505" s="256"/>
      <c r="AH1505" s="258"/>
      <c r="AI1505" s="259"/>
      <c r="AJ1505" s="258"/>
      <c r="AK1505" s="260"/>
      <c r="AL1505" s="261"/>
      <c r="AM1505" s="261"/>
      <c r="AN1505" s="261"/>
      <c r="AO1505" s="264"/>
    </row>
    <row r="1506" spans="21:41" ht="14.25">
      <c r="U1506" s="256"/>
      <c r="V1506" s="257"/>
      <c r="W1506" s="256"/>
      <c r="X1506" s="257"/>
      <c r="Y1506" s="257"/>
      <c r="Z1506" s="257"/>
      <c r="AA1506" s="256"/>
      <c r="AB1506" s="256"/>
      <c r="AC1506" s="256"/>
      <c r="AD1506" s="256"/>
      <c r="AE1506" s="256"/>
      <c r="AF1506" s="256"/>
      <c r="AG1506" s="256"/>
      <c r="AH1506" s="258"/>
      <c r="AI1506" s="259"/>
      <c r="AJ1506" s="258"/>
      <c r="AK1506" s="260"/>
      <c r="AL1506" s="261"/>
      <c r="AM1506" s="261"/>
      <c r="AN1506" s="261"/>
      <c r="AO1506" s="264"/>
    </row>
    <row r="1507" spans="21:41" ht="14.25">
      <c r="U1507" s="256"/>
      <c r="V1507" s="257"/>
      <c r="W1507" s="256"/>
      <c r="X1507" s="257"/>
      <c r="Y1507" s="257"/>
      <c r="Z1507" s="257"/>
      <c r="AA1507" s="256"/>
      <c r="AB1507" s="256"/>
      <c r="AC1507" s="256"/>
      <c r="AD1507" s="256"/>
      <c r="AE1507" s="256"/>
      <c r="AF1507" s="256"/>
      <c r="AG1507" s="256"/>
      <c r="AH1507" s="258"/>
      <c r="AI1507" s="259"/>
      <c r="AJ1507" s="258"/>
      <c r="AK1507" s="260"/>
      <c r="AL1507" s="261"/>
      <c r="AM1507" s="261"/>
      <c r="AN1507" s="261"/>
      <c r="AO1507" s="264"/>
    </row>
    <row r="1508" spans="21:41" ht="14.25">
      <c r="U1508" s="256"/>
      <c r="V1508" s="257"/>
      <c r="W1508" s="256"/>
      <c r="X1508" s="257"/>
      <c r="Y1508" s="257"/>
      <c r="Z1508" s="257"/>
      <c r="AA1508" s="256"/>
      <c r="AB1508" s="256"/>
      <c r="AC1508" s="256"/>
      <c r="AD1508" s="256"/>
      <c r="AE1508" s="256"/>
      <c r="AF1508" s="256"/>
      <c r="AG1508" s="256"/>
      <c r="AH1508" s="258"/>
      <c r="AI1508" s="259"/>
      <c r="AJ1508" s="258"/>
      <c r="AK1508" s="260"/>
      <c r="AL1508" s="261"/>
      <c r="AM1508" s="261"/>
      <c r="AN1508" s="261"/>
      <c r="AO1508" s="264"/>
    </row>
    <row r="1509" spans="21:41" ht="14.25">
      <c r="U1509" s="256"/>
      <c r="V1509" s="257"/>
      <c r="W1509" s="256"/>
      <c r="X1509" s="257"/>
      <c r="Y1509" s="257"/>
      <c r="Z1509" s="257"/>
      <c r="AA1509" s="256"/>
      <c r="AB1509" s="256"/>
      <c r="AC1509" s="256"/>
      <c r="AD1509" s="256"/>
      <c r="AE1509" s="256"/>
      <c r="AF1509" s="256"/>
      <c r="AG1509" s="256"/>
      <c r="AH1509" s="258"/>
      <c r="AI1509" s="259"/>
      <c r="AJ1509" s="258"/>
      <c r="AK1509" s="260"/>
      <c r="AL1509" s="261"/>
      <c r="AM1509" s="261"/>
      <c r="AN1509" s="261"/>
      <c r="AO1509" s="264"/>
    </row>
    <row r="1510" spans="21:41" ht="14.25">
      <c r="U1510" s="256"/>
      <c r="V1510" s="257"/>
      <c r="W1510" s="256"/>
      <c r="X1510" s="257"/>
      <c r="Y1510" s="257"/>
      <c r="Z1510" s="257"/>
      <c r="AA1510" s="256"/>
      <c r="AB1510" s="256"/>
      <c r="AC1510" s="256"/>
      <c r="AD1510" s="256"/>
      <c r="AE1510" s="256"/>
      <c r="AF1510" s="256"/>
      <c r="AG1510" s="256"/>
      <c r="AH1510" s="258"/>
      <c r="AI1510" s="259"/>
      <c r="AJ1510" s="258"/>
      <c r="AK1510" s="260"/>
      <c r="AL1510" s="261"/>
      <c r="AM1510" s="261"/>
      <c r="AN1510" s="261"/>
      <c r="AO1510" s="264"/>
    </row>
    <row r="1511" spans="21:41" ht="14.25">
      <c r="U1511" s="256"/>
      <c r="V1511" s="257"/>
      <c r="W1511" s="256"/>
      <c r="X1511" s="257"/>
      <c r="Y1511" s="257"/>
      <c r="Z1511" s="257"/>
      <c r="AA1511" s="256"/>
      <c r="AB1511" s="256"/>
      <c r="AC1511" s="256"/>
      <c r="AD1511" s="256"/>
      <c r="AE1511" s="256"/>
      <c r="AF1511" s="256"/>
      <c r="AG1511" s="256"/>
      <c r="AH1511" s="258"/>
      <c r="AI1511" s="259"/>
      <c r="AJ1511" s="258"/>
      <c r="AK1511" s="260"/>
      <c r="AL1511" s="261"/>
      <c r="AM1511" s="261"/>
      <c r="AN1511" s="261"/>
      <c r="AO1511" s="264"/>
    </row>
    <row r="1512" spans="21:41" ht="14.25">
      <c r="U1512" s="256"/>
      <c r="V1512" s="257"/>
      <c r="W1512" s="256"/>
      <c r="X1512" s="257"/>
      <c r="Y1512" s="257"/>
      <c r="Z1512" s="257"/>
      <c r="AA1512" s="256"/>
      <c r="AB1512" s="256"/>
      <c r="AC1512" s="256"/>
      <c r="AD1512" s="256"/>
      <c r="AE1512" s="256"/>
      <c r="AF1512" s="256"/>
      <c r="AG1512" s="256"/>
      <c r="AH1512" s="258"/>
      <c r="AI1512" s="259"/>
      <c r="AJ1512" s="258"/>
      <c r="AK1512" s="260"/>
      <c r="AL1512" s="261"/>
      <c r="AM1512" s="261"/>
      <c r="AN1512" s="261"/>
      <c r="AO1512" s="264"/>
    </row>
    <row r="1513" spans="21:41" ht="14.25">
      <c r="U1513" s="256"/>
      <c r="V1513" s="257"/>
      <c r="W1513" s="256"/>
      <c r="X1513" s="257"/>
      <c r="Y1513" s="257"/>
      <c r="Z1513" s="257"/>
      <c r="AA1513" s="256"/>
      <c r="AB1513" s="256"/>
      <c r="AC1513" s="256"/>
      <c r="AD1513" s="256"/>
      <c r="AE1513" s="256"/>
      <c r="AF1513" s="256"/>
      <c r="AG1513" s="256"/>
      <c r="AH1513" s="258"/>
      <c r="AI1513" s="259"/>
      <c r="AJ1513" s="258"/>
      <c r="AK1513" s="260"/>
      <c r="AL1513" s="261"/>
      <c r="AM1513" s="261"/>
      <c r="AN1513" s="261"/>
      <c r="AO1513" s="264"/>
    </row>
    <row r="1514" spans="21:41" ht="14.25">
      <c r="U1514" s="256"/>
      <c r="V1514" s="257"/>
      <c r="W1514" s="256"/>
      <c r="X1514" s="257"/>
      <c r="Y1514" s="257"/>
      <c r="Z1514" s="257"/>
      <c r="AA1514" s="256"/>
      <c r="AB1514" s="256"/>
      <c r="AC1514" s="256"/>
      <c r="AD1514" s="256"/>
      <c r="AE1514" s="256"/>
      <c r="AF1514" s="256"/>
      <c r="AG1514" s="256"/>
      <c r="AH1514" s="258"/>
      <c r="AI1514" s="259"/>
      <c r="AJ1514" s="258"/>
      <c r="AK1514" s="260"/>
      <c r="AL1514" s="261"/>
      <c r="AM1514" s="261"/>
      <c r="AN1514" s="261"/>
      <c r="AO1514" s="264"/>
    </row>
    <row r="1515" spans="21:41" ht="14.25">
      <c r="U1515" s="256"/>
      <c r="V1515" s="257"/>
      <c r="W1515" s="256"/>
      <c r="X1515" s="257"/>
      <c r="Y1515" s="257"/>
      <c r="Z1515" s="257"/>
      <c r="AA1515" s="256"/>
      <c r="AB1515" s="256"/>
      <c r="AC1515" s="256"/>
      <c r="AD1515" s="256"/>
      <c r="AE1515" s="256"/>
      <c r="AF1515" s="256"/>
      <c r="AG1515" s="256"/>
      <c r="AH1515" s="258"/>
      <c r="AI1515" s="259"/>
      <c r="AJ1515" s="258"/>
      <c r="AK1515" s="260"/>
      <c r="AL1515" s="261"/>
      <c r="AM1515" s="261"/>
      <c r="AN1515" s="261"/>
      <c r="AO1515" s="264"/>
    </row>
    <row r="1516" spans="21:41" ht="14.25">
      <c r="U1516" s="256"/>
      <c r="V1516" s="257"/>
      <c r="W1516" s="256"/>
      <c r="X1516" s="257"/>
      <c r="Y1516" s="257"/>
      <c r="Z1516" s="257"/>
      <c r="AA1516" s="256"/>
      <c r="AB1516" s="256"/>
      <c r="AC1516" s="256"/>
      <c r="AD1516" s="256"/>
      <c r="AE1516" s="256"/>
      <c r="AF1516" s="256"/>
      <c r="AG1516" s="256"/>
      <c r="AH1516" s="258"/>
      <c r="AI1516" s="259"/>
      <c r="AJ1516" s="258"/>
      <c r="AK1516" s="260"/>
      <c r="AL1516" s="261"/>
      <c r="AM1516" s="261"/>
      <c r="AN1516" s="261"/>
      <c r="AO1516" s="264"/>
    </row>
    <row r="1517" spans="21:41" ht="14.25">
      <c r="U1517" s="256"/>
      <c r="V1517" s="257"/>
      <c r="W1517" s="256"/>
      <c r="X1517" s="257"/>
      <c r="Y1517" s="257"/>
      <c r="Z1517" s="257"/>
      <c r="AA1517" s="256"/>
      <c r="AB1517" s="256"/>
      <c r="AC1517" s="256"/>
      <c r="AD1517" s="256"/>
      <c r="AE1517" s="256"/>
      <c r="AF1517" s="256"/>
      <c r="AG1517" s="256"/>
      <c r="AH1517" s="258"/>
      <c r="AI1517" s="259"/>
      <c r="AJ1517" s="258"/>
      <c r="AK1517" s="260"/>
      <c r="AL1517" s="261"/>
      <c r="AM1517" s="261"/>
      <c r="AN1517" s="261"/>
      <c r="AO1517" s="264"/>
    </row>
    <row r="1518" spans="21:41" ht="14.25">
      <c r="U1518" s="256"/>
      <c r="V1518" s="257"/>
      <c r="W1518" s="256"/>
      <c r="X1518" s="257"/>
      <c r="Y1518" s="257"/>
      <c r="Z1518" s="257"/>
      <c r="AA1518" s="256"/>
      <c r="AB1518" s="256"/>
      <c r="AC1518" s="256"/>
      <c r="AD1518" s="256"/>
      <c r="AE1518" s="256"/>
      <c r="AF1518" s="256"/>
      <c r="AG1518" s="256"/>
      <c r="AH1518" s="258"/>
      <c r="AI1518" s="259"/>
      <c r="AJ1518" s="258"/>
      <c r="AK1518" s="260"/>
      <c r="AL1518" s="261"/>
      <c r="AM1518" s="261"/>
      <c r="AN1518" s="261"/>
      <c r="AO1518" s="264"/>
    </row>
    <row r="1519" spans="21:41" ht="14.25">
      <c r="U1519" s="256"/>
      <c r="V1519" s="257"/>
      <c r="W1519" s="256"/>
      <c r="X1519" s="257"/>
      <c r="Y1519" s="257"/>
      <c r="Z1519" s="257"/>
      <c r="AA1519" s="256"/>
      <c r="AB1519" s="256"/>
      <c r="AC1519" s="256"/>
      <c r="AD1519" s="256"/>
      <c r="AE1519" s="256"/>
      <c r="AF1519" s="256"/>
      <c r="AG1519" s="256"/>
      <c r="AH1519" s="258"/>
      <c r="AI1519" s="259"/>
      <c r="AJ1519" s="258"/>
      <c r="AK1519" s="260"/>
      <c r="AL1519" s="261"/>
      <c r="AM1519" s="261"/>
      <c r="AN1519" s="261"/>
      <c r="AO1519" s="264"/>
    </row>
    <row r="1520" spans="21:41" ht="14.25">
      <c r="U1520" s="256"/>
      <c r="V1520" s="257"/>
      <c r="W1520" s="256"/>
      <c r="X1520" s="257"/>
      <c r="Y1520" s="257"/>
      <c r="Z1520" s="257"/>
      <c r="AA1520" s="256"/>
      <c r="AB1520" s="256"/>
      <c r="AC1520" s="256"/>
      <c r="AD1520" s="256"/>
      <c r="AE1520" s="256"/>
      <c r="AF1520" s="256"/>
      <c r="AG1520" s="256"/>
      <c r="AH1520" s="258"/>
      <c r="AI1520" s="259"/>
      <c r="AJ1520" s="258"/>
      <c r="AK1520" s="260"/>
      <c r="AL1520" s="261"/>
      <c r="AM1520" s="261"/>
      <c r="AN1520" s="261"/>
      <c r="AO1520" s="264"/>
    </row>
    <row r="1521" spans="21:41" ht="14.25">
      <c r="U1521" s="256"/>
      <c r="V1521" s="257"/>
      <c r="W1521" s="256"/>
      <c r="X1521" s="257"/>
      <c r="Y1521" s="257"/>
      <c r="Z1521" s="257"/>
      <c r="AA1521" s="256"/>
      <c r="AB1521" s="256"/>
      <c r="AC1521" s="256"/>
      <c r="AD1521" s="256"/>
      <c r="AE1521" s="256"/>
      <c r="AF1521" s="256"/>
      <c r="AG1521" s="256"/>
      <c r="AH1521" s="258"/>
      <c r="AI1521" s="259"/>
      <c r="AJ1521" s="258"/>
      <c r="AK1521" s="260"/>
      <c r="AL1521" s="261"/>
      <c r="AM1521" s="261"/>
      <c r="AN1521" s="261"/>
      <c r="AO1521" s="264"/>
    </row>
    <row r="1522" spans="21:41" ht="14.25">
      <c r="U1522" s="256"/>
      <c r="V1522" s="257"/>
      <c r="W1522" s="256"/>
      <c r="X1522" s="257"/>
      <c r="Y1522" s="257"/>
      <c r="Z1522" s="257"/>
      <c r="AA1522" s="256"/>
      <c r="AB1522" s="256"/>
      <c r="AC1522" s="256"/>
      <c r="AD1522" s="256"/>
      <c r="AE1522" s="256"/>
      <c r="AF1522" s="256"/>
      <c r="AG1522" s="256"/>
      <c r="AH1522" s="258"/>
      <c r="AI1522" s="259"/>
      <c r="AJ1522" s="258"/>
      <c r="AK1522" s="260"/>
      <c r="AL1522" s="261"/>
      <c r="AM1522" s="261"/>
      <c r="AN1522" s="261"/>
      <c r="AO1522" s="264"/>
    </row>
    <row r="1523" spans="21:41" ht="14.25">
      <c r="U1523" s="256"/>
      <c r="V1523" s="257"/>
      <c r="W1523" s="256"/>
      <c r="X1523" s="257"/>
      <c r="Y1523" s="257"/>
      <c r="Z1523" s="257"/>
      <c r="AA1523" s="256"/>
      <c r="AB1523" s="256"/>
      <c r="AC1523" s="256"/>
      <c r="AD1523" s="256"/>
      <c r="AE1523" s="256"/>
      <c r="AF1523" s="256"/>
      <c r="AG1523" s="256"/>
      <c r="AH1523" s="258"/>
      <c r="AI1523" s="259"/>
      <c r="AJ1523" s="258"/>
      <c r="AK1523" s="260"/>
      <c r="AL1523" s="261"/>
      <c r="AM1523" s="261"/>
      <c r="AN1523" s="261"/>
      <c r="AO1523" s="264"/>
    </row>
    <row r="1524" spans="21:41" ht="14.25">
      <c r="U1524" s="256"/>
      <c r="V1524" s="257"/>
      <c r="W1524" s="256"/>
      <c r="X1524" s="257"/>
      <c r="Y1524" s="257"/>
      <c r="Z1524" s="257"/>
      <c r="AA1524" s="256"/>
      <c r="AB1524" s="256"/>
      <c r="AC1524" s="256"/>
      <c r="AD1524" s="256"/>
      <c r="AE1524" s="256"/>
      <c r="AF1524" s="256"/>
      <c r="AG1524" s="256"/>
      <c r="AH1524" s="258"/>
      <c r="AI1524" s="259"/>
      <c r="AJ1524" s="258"/>
      <c r="AK1524" s="260"/>
      <c r="AL1524" s="261"/>
      <c r="AM1524" s="261"/>
      <c r="AN1524" s="261"/>
      <c r="AO1524" s="264"/>
    </row>
    <row r="1525" spans="21:41" ht="14.25">
      <c r="U1525" s="256"/>
      <c r="V1525" s="257"/>
      <c r="W1525" s="256"/>
      <c r="X1525" s="257"/>
      <c r="Y1525" s="257"/>
      <c r="Z1525" s="257"/>
      <c r="AA1525" s="256"/>
      <c r="AB1525" s="256"/>
      <c r="AC1525" s="256"/>
      <c r="AD1525" s="256"/>
      <c r="AE1525" s="256"/>
      <c r="AF1525" s="256"/>
      <c r="AG1525" s="256"/>
      <c r="AH1525" s="258"/>
      <c r="AI1525" s="259"/>
      <c r="AJ1525" s="258"/>
      <c r="AK1525" s="260"/>
      <c r="AL1525" s="261"/>
      <c r="AM1525" s="261"/>
      <c r="AN1525" s="261"/>
      <c r="AO1525" s="264"/>
    </row>
    <row r="1526" spans="21:41" ht="14.25">
      <c r="U1526" s="256"/>
      <c r="V1526" s="257"/>
      <c r="W1526" s="256"/>
      <c r="X1526" s="257"/>
      <c r="Y1526" s="257"/>
      <c r="Z1526" s="257"/>
      <c r="AA1526" s="256"/>
      <c r="AB1526" s="256"/>
      <c r="AC1526" s="256"/>
      <c r="AD1526" s="256"/>
      <c r="AE1526" s="256"/>
      <c r="AF1526" s="256"/>
      <c r="AG1526" s="256"/>
      <c r="AH1526" s="258"/>
      <c r="AI1526" s="259"/>
      <c r="AJ1526" s="258"/>
      <c r="AK1526" s="260"/>
      <c r="AL1526" s="261"/>
      <c r="AM1526" s="261"/>
      <c r="AN1526" s="261"/>
      <c r="AO1526" s="264"/>
    </row>
    <row r="1527" spans="21:41" ht="14.25">
      <c r="U1527" s="256"/>
      <c r="V1527" s="257"/>
      <c r="W1527" s="256"/>
      <c r="X1527" s="257"/>
      <c r="Y1527" s="257"/>
      <c r="Z1527" s="257"/>
      <c r="AA1527" s="256"/>
      <c r="AB1527" s="256"/>
      <c r="AC1527" s="256"/>
      <c r="AD1527" s="256"/>
      <c r="AE1527" s="256"/>
      <c r="AF1527" s="256"/>
      <c r="AG1527" s="256"/>
      <c r="AH1527" s="258"/>
      <c r="AI1527" s="259"/>
      <c r="AJ1527" s="258"/>
      <c r="AK1527" s="260"/>
      <c r="AL1527" s="261"/>
      <c r="AM1527" s="261"/>
      <c r="AN1527" s="261"/>
      <c r="AO1527" s="264"/>
    </row>
    <row r="1528" spans="21:41" ht="14.25">
      <c r="U1528" s="256"/>
      <c r="V1528" s="257"/>
      <c r="W1528" s="256"/>
      <c r="X1528" s="257"/>
      <c r="Y1528" s="257"/>
      <c r="Z1528" s="257"/>
      <c r="AA1528" s="256"/>
      <c r="AB1528" s="256"/>
      <c r="AC1528" s="256"/>
      <c r="AD1528" s="256"/>
      <c r="AE1528" s="256"/>
      <c r="AF1528" s="256"/>
      <c r="AG1528" s="256"/>
      <c r="AH1528" s="258"/>
      <c r="AI1528" s="259"/>
      <c r="AJ1528" s="258"/>
      <c r="AK1528" s="260"/>
      <c r="AL1528" s="261"/>
      <c r="AM1528" s="261"/>
      <c r="AN1528" s="261"/>
      <c r="AO1528" s="264"/>
    </row>
    <row r="1529" spans="21:41" ht="14.25">
      <c r="U1529" s="256"/>
      <c r="V1529" s="257"/>
      <c r="W1529" s="256"/>
      <c r="X1529" s="257"/>
      <c r="Y1529" s="257"/>
      <c r="Z1529" s="257"/>
      <c r="AA1529" s="256"/>
      <c r="AB1529" s="256"/>
      <c r="AC1529" s="256"/>
      <c r="AD1529" s="256"/>
      <c r="AE1529" s="256"/>
      <c r="AF1529" s="256"/>
      <c r="AG1529" s="256"/>
      <c r="AH1529" s="258"/>
      <c r="AI1529" s="259"/>
      <c r="AJ1529" s="258"/>
      <c r="AK1529" s="260"/>
      <c r="AL1529" s="261"/>
      <c r="AM1529" s="261"/>
      <c r="AN1529" s="261"/>
      <c r="AO1529" s="264"/>
    </row>
    <row r="1530" spans="21:41" ht="14.25">
      <c r="U1530" s="256"/>
      <c r="V1530" s="257"/>
      <c r="W1530" s="256"/>
      <c r="X1530" s="257"/>
      <c r="Y1530" s="257"/>
      <c r="Z1530" s="257"/>
      <c r="AA1530" s="256"/>
      <c r="AB1530" s="256"/>
      <c r="AC1530" s="256"/>
      <c r="AD1530" s="256"/>
      <c r="AE1530" s="256"/>
      <c r="AF1530" s="256"/>
      <c r="AG1530" s="256"/>
      <c r="AH1530" s="258"/>
      <c r="AI1530" s="259"/>
      <c r="AJ1530" s="258"/>
      <c r="AK1530" s="260"/>
      <c r="AL1530" s="261"/>
      <c r="AM1530" s="261"/>
      <c r="AN1530" s="261"/>
      <c r="AO1530" s="264"/>
    </row>
    <row r="1531" spans="21:41" ht="14.25">
      <c r="U1531" s="256"/>
      <c r="V1531" s="257"/>
      <c r="W1531" s="256"/>
      <c r="X1531" s="257"/>
      <c r="Y1531" s="257"/>
      <c r="Z1531" s="257"/>
      <c r="AA1531" s="256"/>
      <c r="AB1531" s="256"/>
      <c r="AC1531" s="256"/>
      <c r="AD1531" s="256"/>
      <c r="AE1531" s="256"/>
      <c r="AF1531" s="256"/>
      <c r="AG1531" s="256"/>
      <c r="AH1531" s="258"/>
      <c r="AI1531" s="259"/>
      <c r="AJ1531" s="258"/>
      <c r="AK1531" s="260"/>
      <c r="AL1531" s="261"/>
      <c r="AM1531" s="261"/>
      <c r="AN1531" s="261"/>
      <c r="AO1531" s="264"/>
    </row>
    <row r="1532" spans="21:41" ht="14.25">
      <c r="U1532" s="256"/>
      <c r="V1532" s="257"/>
      <c r="W1532" s="256"/>
      <c r="X1532" s="257"/>
      <c r="Y1532" s="257"/>
      <c r="Z1532" s="257"/>
      <c r="AA1532" s="256"/>
      <c r="AB1532" s="256"/>
      <c r="AC1532" s="256"/>
      <c r="AD1532" s="256"/>
      <c r="AE1532" s="256"/>
      <c r="AF1532" s="256"/>
      <c r="AG1532" s="256"/>
      <c r="AH1532" s="258"/>
      <c r="AI1532" s="259"/>
      <c r="AJ1532" s="258"/>
      <c r="AK1532" s="260"/>
      <c r="AL1532" s="261"/>
      <c r="AM1532" s="261"/>
      <c r="AN1532" s="261"/>
      <c r="AO1532" s="264"/>
    </row>
    <row r="1533" spans="21:41" ht="14.25">
      <c r="U1533" s="256"/>
      <c r="V1533" s="257"/>
      <c r="W1533" s="256"/>
      <c r="X1533" s="257"/>
      <c r="Y1533" s="257"/>
      <c r="Z1533" s="257"/>
      <c r="AA1533" s="256"/>
      <c r="AB1533" s="256"/>
      <c r="AC1533" s="256"/>
      <c r="AD1533" s="256"/>
      <c r="AE1533" s="256"/>
      <c r="AF1533" s="256"/>
      <c r="AG1533" s="256"/>
      <c r="AH1533" s="258"/>
      <c r="AI1533" s="259"/>
      <c r="AJ1533" s="258"/>
      <c r="AK1533" s="260"/>
      <c r="AL1533" s="261"/>
      <c r="AM1533" s="261"/>
      <c r="AN1533" s="261"/>
      <c r="AO1533" s="264"/>
    </row>
    <row r="1534" spans="21:41" ht="14.25">
      <c r="U1534" s="256"/>
      <c r="V1534" s="257"/>
      <c r="W1534" s="256"/>
      <c r="X1534" s="257"/>
      <c r="Y1534" s="257"/>
      <c r="Z1534" s="257"/>
      <c r="AA1534" s="256"/>
      <c r="AB1534" s="256"/>
      <c r="AC1534" s="256"/>
      <c r="AD1534" s="256"/>
      <c r="AE1534" s="256"/>
      <c r="AF1534" s="256"/>
      <c r="AG1534" s="256"/>
      <c r="AH1534" s="258"/>
      <c r="AI1534" s="259"/>
      <c r="AJ1534" s="258"/>
      <c r="AK1534" s="260"/>
      <c r="AL1534" s="261"/>
      <c r="AM1534" s="261"/>
      <c r="AN1534" s="261"/>
      <c r="AO1534" s="264"/>
    </row>
    <row r="1535" spans="21:41" ht="14.25">
      <c r="U1535" s="256"/>
      <c r="V1535" s="257"/>
      <c r="W1535" s="256"/>
      <c r="X1535" s="257"/>
      <c r="Y1535" s="257"/>
      <c r="Z1535" s="257"/>
      <c r="AA1535" s="256"/>
      <c r="AB1535" s="256"/>
      <c r="AC1535" s="256"/>
      <c r="AD1535" s="256"/>
      <c r="AE1535" s="256"/>
      <c r="AF1535" s="256"/>
      <c r="AG1535" s="256"/>
      <c r="AH1535" s="258"/>
      <c r="AI1535" s="259"/>
      <c r="AJ1535" s="258"/>
      <c r="AK1535" s="260"/>
      <c r="AL1535" s="261"/>
      <c r="AM1535" s="261"/>
      <c r="AN1535" s="261"/>
      <c r="AO1535" s="264"/>
    </row>
    <row r="1536" spans="21:41" ht="14.25">
      <c r="U1536" s="256"/>
      <c r="V1536" s="257"/>
      <c r="W1536" s="256"/>
      <c r="X1536" s="257"/>
      <c r="Y1536" s="257"/>
      <c r="Z1536" s="257"/>
      <c r="AA1536" s="256"/>
      <c r="AB1536" s="256"/>
      <c r="AC1536" s="256"/>
      <c r="AD1536" s="256"/>
      <c r="AE1536" s="256"/>
      <c r="AF1536" s="256"/>
      <c r="AG1536" s="256"/>
      <c r="AH1536" s="258"/>
      <c r="AI1536" s="259"/>
      <c r="AJ1536" s="258"/>
      <c r="AK1536" s="260"/>
      <c r="AL1536" s="261"/>
      <c r="AM1536" s="261"/>
      <c r="AN1536" s="261"/>
      <c r="AO1536" s="264"/>
    </row>
    <row r="1537" spans="21:41" ht="14.25">
      <c r="U1537" s="256"/>
      <c r="V1537" s="257"/>
      <c r="W1537" s="256"/>
      <c r="X1537" s="257"/>
      <c r="Y1537" s="257"/>
      <c r="Z1537" s="257"/>
      <c r="AA1537" s="256"/>
      <c r="AB1537" s="256"/>
      <c r="AC1537" s="256"/>
      <c r="AD1537" s="256"/>
      <c r="AE1537" s="256"/>
      <c r="AF1537" s="256"/>
      <c r="AG1537" s="256"/>
      <c r="AH1537" s="258"/>
      <c r="AI1537" s="259"/>
      <c r="AJ1537" s="258"/>
      <c r="AK1537" s="260"/>
      <c r="AL1537" s="261"/>
      <c r="AM1537" s="261"/>
      <c r="AN1537" s="261"/>
      <c r="AO1537" s="264"/>
    </row>
    <row r="1538" spans="21:41" ht="14.25">
      <c r="U1538" s="256"/>
      <c r="V1538" s="257"/>
      <c r="W1538" s="256"/>
      <c r="X1538" s="257"/>
      <c r="Y1538" s="257"/>
      <c r="Z1538" s="257"/>
      <c r="AA1538" s="256"/>
      <c r="AB1538" s="256"/>
      <c r="AC1538" s="256"/>
      <c r="AD1538" s="256"/>
      <c r="AE1538" s="256"/>
      <c r="AF1538" s="256"/>
      <c r="AG1538" s="256"/>
      <c r="AH1538" s="258"/>
      <c r="AI1538" s="259"/>
      <c r="AJ1538" s="258"/>
      <c r="AK1538" s="260"/>
      <c r="AL1538" s="261"/>
      <c r="AM1538" s="261"/>
      <c r="AN1538" s="261"/>
      <c r="AO1538" s="264"/>
    </row>
    <row r="1539" spans="21:41" ht="14.25">
      <c r="U1539" s="256"/>
      <c r="V1539" s="257"/>
      <c r="W1539" s="256"/>
      <c r="X1539" s="257"/>
      <c r="Y1539" s="257"/>
      <c r="Z1539" s="257"/>
      <c r="AA1539" s="256"/>
      <c r="AB1539" s="256"/>
      <c r="AC1539" s="256"/>
      <c r="AD1539" s="256"/>
      <c r="AE1539" s="256"/>
      <c r="AF1539" s="256"/>
      <c r="AG1539" s="256"/>
      <c r="AH1539" s="258"/>
      <c r="AI1539" s="259"/>
      <c r="AJ1539" s="258"/>
      <c r="AK1539" s="260"/>
      <c r="AL1539" s="261"/>
      <c r="AM1539" s="261"/>
      <c r="AN1539" s="261"/>
      <c r="AO1539" s="264"/>
    </row>
    <row r="1540" spans="21:41" ht="14.25">
      <c r="U1540" s="256"/>
      <c r="V1540" s="257"/>
      <c r="W1540" s="256"/>
      <c r="X1540" s="257"/>
      <c r="Y1540" s="257"/>
      <c r="Z1540" s="257"/>
      <c r="AA1540" s="256"/>
      <c r="AB1540" s="256"/>
      <c r="AC1540" s="256"/>
      <c r="AD1540" s="256"/>
      <c r="AE1540" s="256"/>
      <c r="AF1540" s="256"/>
      <c r="AG1540" s="256"/>
      <c r="AH1540" s="258"/>
      <c r="AI1540" s="259"/>
      <c r="AJ1540" s="258"/>
      <c r="AK1540" s="260"/>
      <c r="AL1540" s="261"/>
      <c r="AM1540" s="261"/>
      <c r="AN1540" s="261"/>
      <c r="AO1540" s="264"/>
    </row>
    <row r="1541" spans="21:41" ht="14.25">
      <c r="U1541" s="256"/>
      <c r="V1541" s="257"/>
      <c r="W1541" s="256"/>
      <c r="X1541" s="257"/>
      <c r="Y1541" s="257"/>
      <c r="Z1541" s="257"/>
      <c r="AA1541" s="256"/>
      <c r="AB1541" s="256"/>
      <c r="AC1541" s="256"/>
      <c r="AD1541" s="256"/>
      <c r="AE1541" s="256"/>
      <c r="AF1541" s="256"/>
      <c r="AG1541" s="256"/>
      <c r="AH1541" s="258"/>
      <c r="AI1541" s="259"/>
      <c r="AJ1541" s="258"/>
      <c r="AK1541" s="260"/>
      <c r="AL1541" s="261"/>
      <c r="AM1541" s="261"/>
      <c r="AN1541" s="261"/>
      <c r="AO1541" s="264"/>
    </row>
    <row r="1542" spans="21:41" ht="14.25">
      <c r="U1542" s="256"/>
      <c r="V1542" s="257"/>
      <c r="W1542" s="256"/>
      <c r="X1542" s="257"/>
      <c r="Y1542" s="257"/>
      <c r="Z1542" s="257"/>
      <c r="AA1542" s="256"/>
      <c r="AB1542" s="256"/>
      <c r="AC1542" s="256"/>
      <c r="AD1542" s="256"/>
      <c r="AE1542" s="256"/>
      <c r="AF1542" s="256"/>
      <c r="AG1542" s="256"/>
      <c r="AH1542" s="258"/>
      <c r="AI1542" s="259"/>
      <c r="AJ1542" s="258"/>
      <c r="AK1542" s="260"/>
      <c r="AL1542" s="261"/>
      <c r="AM1542" s="261"/>
      <c r="AN1542" s="261"/>
      <c r="AO1542" s="264"/>
    </row>
    <row r="1543" spans="21:41" ht="14.25">
      <c r="U1543" s="256"/>
      <c r="V1543" s="257"/>
      <c r="W1543" s="256"/>
      <c r="X1543" s="257"/>
      <c r="Y1543" s="257"/>
      <c r="Z1543" s="257"/>
      <c r="AA1543" s="256"/>
      <c r="AB1543" s="256"/>
      <c r="AC1543" s="256"/>
      <c r="AD1543" s="256"/>
      <c r="AE1543" s="256"/>
      <c r="AF1543" s="256"/>
      <c r="AG1543" s="256"/>
      <c r="AH1543" s="258"/>
      <c r="AI1543" s="259"/>
      <c r="AJ1543" s="258"/>
      <c r="AK1543" s="260"/>
      <c r="AL1543" s="261"/>
      <c r="AM1543" s="261"/>
      <c r="AN1543" s="261"/>
      <c r="AO1543" s="264"/>
    </row>
    <row r="1544" spans="21:41" ht="14.25">
      <c r="U1544" s="256"/>
      <c r="V1544" s="257"/>
      <c r="W1544" s="256"/>
      <c r="X1544" s="257"/>
      <c r="Y1544" s="257"/>
      <c r="Z1544" s="257"/>
      <c r="AA1544" s="256"/>
      <c r="AB1544" s="256"/>
      <c r="AC1544" s="256"/>
      <c r="AD1544" s="256"/>
      <c r="AE1544" s="256"/>
      <c r="AF1544" s="256"/>
      <c r="AG1544" s="256"/>
      <c r="AH1544" s="258"/>
      <c r="AI1544" s="259"/>
      <c r="AJ1544" s="258"/>
      <c r="AK1544" s="260"/>
      <c r="AL1544" s="261"/>
      <c r="AM1544" s="261"/>
      <c r="AN1544" s="261"/>
      <c r="AO1544" s="264"/>
    </row>
    <row r="1545" spans="21:41" ht="14.25">
      <c r="U1545" s="256"/>
      <c r="V1545" s="257"/>
      <c r="W1545" s="256"/>
      <c r="X1545" s="257"/>
      <c r="Y1545" s="257"/>
      <c r="Z1545" s="257"/>
      <c r="AA1545" s="256"/>
      <c r="AB1545" s="256"/>
      <c r="AC1545" s="256"/>
      <c r="AD1545" s="256"/>
      <c r="AE1545" s="256"/>
      <c r="AF1545" s="256"/>
      <c r="AG1545" s="256"/>
      <c r="AH1545" s="258"/>
      <c r="AI1545" s="259"/>
      <c r="AJ1545" s="258"/>
      <c r="AK1545" s="260"/>
      <c r="AL1545" s="261"/>
      <c r="AM1545" s="261"/>
      <c r="AN1545" s="261"/>
      <c r="AO1545" s="264"/>
    </row>
    <row r="1546" spans="21:41" ht="14.25">
      <c r="U1546" s="256"/>
      <c r="V1546" s="257"/>
      <c r="W1546" s="256"/>
      <c r="X1546" s="257"/>
      <c r="Y1546" s="257"/>
      <c r="Z1546" s="257"/>
      <c r="AA1546" s="256"/>
      <c r="AB1546" s="256"/>
      <c r="AC1546" s="256"/>
      <c r="AD1546" s="256"/>
      <c r="AE1546" s="256"/>
      <c r="AF1546" s="256"/>
      <c r="AG1546" s="256"/>
      <c r="AH1546" s="258"/>
      <c r="AI1546" s="259"/>
      <c r="AJ1546" s="258"/>
      <c r="AK1546" s="260"/>
      <c r="AL1546" s="261"/>
      <c r="AM1546" s="261"/>
      <c r="AN1546" s="261"/>
      <c r="AO1546" s="264"/>
    </row>
    <row r="1547" spans="21:41" ht="14.25">
      <c r="U1547" s="256"/>
      <c r="V1547" s="257"/>
      <c r="W1547" s="256"/>
      <c r="X1547" s="257"/>
      <c r="Y1547" s="257"/>
      <c r="Z1547" s="257"/>
      <c r="AA1547" s="256"/>
      <c r="AB1547" s="256"/>
      <c r="AC1547" s="256"/>
      <c r="AD1547" s="256"/>
      <c r="AE1547" s="256"/>
      <c r="AF1547" s="256"/>
      <c r="AG1547" s="256"/>
      <c r="AH1547" s="258"/>
      <c r="AI1547" s="259"/>
      <c r="AJ1547" s="258"/>
      <c r="AK1547" s="260"/>
      <c r="AL1547" s="261"/>
      <c r="AM1547" s="261"/>
      <c r="AN1547" s="261"/>
      <c r="AO1547" s="264"/>
    </row>
    <row r="1548" spans="21:41" ht="14.25">
      <c r="U1548" s="256"/>
      <c r="V1548" s="257"/>
      <c r="W1548" s="256"/>
      <c r="X1548" s="257"/>
      <c r="Y1548" s="257"/>
      <c r="Z1548" s="257"/>
      <c r="AA1548" s="256"/>
      <c r="AB1548" s="256"/>
      <c r="AC1548" s="256"/>
      <c r="AD1548" s="256"/>
      <c r="AE1548" s="256"/>
      <c r="AF1548" s="256"/>
      <c r="AG1548" s="256"/>
      <c r="AH1548" s="258"/>
      <c r="AI1548" s="259"/>
      <c r="AJ1548" s="258"/>
      <c r="AK1548" s="260"/>
      <c r="AL1548" s="261"/>
      <c r="AM1548" s="261"/>
      <c r="AN1548" s="261"/>
      <c r="AO1548" s="264"/>
    </row>
    <row r="1549" spans="21:41" ht="14.25">
      <c r="U1549" s="256"/>
      <c r="V1549" s="257"/>
      <c r="W1549" s="256"/>
      <c r="X1549" s="257"/>
      <c r="Y1549" s="257"/>
      <c r="Z1549" s="257"/>
      <c r="AA1549" s="256"/>
      <c r="AB1549" s="256"/>
      <c r="AC1549" s="256"/>
      <c r="AD1549" s="256"/>
      <c r="AE1549" s="256"/>
      <c r="AF1549" s="256"/>
      <c r="AG1549" s="256"/>
      <c r="AH1549" s="258"/>
      <c r="AI1549" s="259"/>
      <c r="AJ1549" s="258"/>
      <c r="AK1549" s="260"/>
      <c r="AL1549" s="261"/>
      <c r="AM1549" s="261"/>
      <c r="AN1549" s="261"/>
      <c r="AO1549" s="264"/>
    </row>
    <row r="1550" spans="21:41" ht="14.25">
      <c r="U1550" s="256"/>
      <c r="V1550" s="257"/>
      <c r="W1550" s="256"/>
      <c r="X1550" s="257"/>
      <c r="Y1550" s="257"/>
      <c r="Z1550" s="257"/>
      <c r="AA1550" s="256"/>
      <c r="AB1550" s="256"/>
      <c r="AC1550" s="256"/>
      <c r="AD1550" s="256"/>
      <c r="AE1550" s="256"/>
      <c r="AF1550" s="256"/>
      <c r="AG1550" s="256"/>
      <c r="AH1550" s="258"/>
      <c r="AI1550" s="259"/>
      <c r="AJ1550" s="258"/>
      <c r="AK1550" s="260"/>
      <c r="AL1550" s="261"/>
      <c r="AM1550" s="261"/>
      <c r="AN1550" s="261"/>
      <c r="AO1550" s="264"/>
    </row>
    <row r="1551" spans="21:41" ht="14.25">
      <c r="U1551" s="256"/>
      <c r="V1551" s="257"/>
      <c r="W1551" s="256"/>
      <c r="X1551" s="257"/>
      <c r="Y1551" s="257"/>
      <c r="Z1551" s="257"/>
      <c r="AA1551" s="256"/>
      <c r="AB1551" s="256"/>
      <c r="AC1551" s="256"/>
      <c r="AD1551" s="256"/>
      <c r="AE1551" s="256"/>
      <c r="AF1551" s="256"/>
      <c r="AG1551" s="256"/>
      <c r="AH1551" s="258"/>
      <c r="AI1551" s="259"/>
      <c r="AJ1551" s="258"/>
      <c r="AK1551" s="260"/>
      <c r="AL1551" s="261"/>
      <c r="AM1551" s="261"/>
      <c r="AN1551" s="261"/>
      <c r="AO1551" s="264"/>
    </row>
    <row r="1552" spans="21:41" ht="14.25">
      <c r="U1552" s="256"/>
      <c r="V1552" s="257"/>
      <c r="W1552" s="256"/>
      <c r="X1552" s="257"/>
      <c r="Y1552" s="257"/>
      <c r="Z1552" s="257"/>
      <c r="AA1552" s="256"/>
      <c r="AB1552" s="256"/>
      <c r="AC1552" s="256"/>
      <c r="AD1552" s="256"/>
      <c r="AE1552" s="256"/>
      <c r="AF1552" s="256"/>
      <c r="AG1552" s="256"/>
      <c r="AH1552" s="258"/>
      <c r="AI1552" s="259"/>
      <c r="AJ1552" s="258"/>
      <c r="AK1552" s="260"/>
      <c r="AL1552" s="261"/>
      <c r="AM1552" s="261"/>
      <c r="AN1552" s="261"/>
      <c r="AO1552" s="264"/>
    </row>
    <row r="1553" spans="21:41" ht="14.25">
      <c r="U1553" s="256"/>
      <c r="V1553" s="257"/>
      <c r="W1553" s="256"/>
      <c r="X1553" s="257"/>
      <c r="Y1553" s="257"/>
      <c r="Z1553" s="257"/>
      <c r="AA1553" s="256"/>
      <c r="AB1553" s="256"/>
      <c r="AC1553" s="256"/>
      <c r="AD1553" s="256"/>
      <c r="AE1553" s="256"/>
      <c r="AF1553" s="256"/>
      <c r="AG1553" s="256"/>
      <c r="AH1553" s="258"/>
      <c r="AI1553" s="259"/>
      <c r="AJ1553" s="258"/>
      <c r="AK1553" s="260"/>
      <c r="AL1553" s="261"/>
      <c r="AM1553" s="261"/>
      <c r="AN1553" s="261"/>
      <c r="AO1553" s="264"/>
    </row>
    <row r="1554" spans="21:41" ht="14.25">
      <c r="U1554" s="256"/>
      <c r="V1554" s="257"/>
      <c r="W1554" s="256"/>
      <c r="X1554" s="257"/>
      <c r="Y1554" s="257"/>
      <c r="Z1554" s="257"/>
      <c r="AA1554" s="256"/>
      <c r="AB1554" s="256"/>
      <c r="AC1554" s="256"/>
      <c r="AD1554" s="256"/>
      <c r="AE1554" s="256"/>
      <c r="AF1554" s="256"/>
      <c r="AG1554" s="256"/>
      <c r="AH1554" s="258"/>
      <c r="AI1554" s="259"/>
      <c r="AJ1554" s="258"/>
      <c r="AK1554" s="260"/>
      <c r="AL1554" s="261"/>
      <c r="AM1554" s="261"/>
      <c r="AN1554" s="261"/>
      <c r="AO1554" s="264"/>
    </row>
    <row r="1555" spans="21:41" ht="14.25">
      <c r="U1555" s="256"/>
      <c r="V1555" s="257"/>
      <c r="W1555" s="256"/>
      <c r="X1555" s="257"/>
      <c r="Y1555" s="257"/>
      <c r="Z1555" s="257"/>
      <c r="AA1555" s="256"/>
      <c r="AB1555" s="256"/>
      <c r="AC1555" s="256"/>
      <c r="AD1555" s="256"/>
      <c r="AE1555" s="256"/>
      <c r="AF1555" s="256"/>
      <c r="AG1555" s="256"/>
      <c r="AH1555" s="258"/>
      <c r="AI1555" s="259"/>
      <c r="AJ1555" s="258"/>
      <c r="AK1555" s="260"/>
      <c r="AL1555" s="261"/>
      <c r="AM1555" s="261"/>
      <c r="AN1555" s="261"/>
      <c r="AO1555" s="264"/>
    </row>
    <row r="1556" spans="21:41" ht="14.25">
      <c r="U1556" s="256"/>
      <c r="V1556" s="257"/>
      <c r="W1556" s="256"/>
      <c r="X1556" s="257"/>
      <c r="Y1556" s="257"/>
      <c r="Z1556" s="257"/>
      <c r="AA1556" s="256"/>
      <c r="AB1556" s="256"/>
      <c r="AC1556" s="256"/>
      <c r="AD1556" s="256"/>
      <c r="AE1556" s="256"/>
      <c r="AF1556" s="256"/>
      <c r="AG1556" s="256"/>
      <c r="AH1556" s="258"/>
      <c r="AI1556" s="259"/>
      <c r="AJ1556" s="258"/>
      <c r="AK1556" s="260"/>
      <c r="AL1556" s="261"/>
      <c r="AM1556" s="261"/>
      <c r="AN1556" s="261"/>
      <c r="AO1556" s="264"/>
    </row>
    <row r="1557" spans="21:41" ht="14.25">
      <c r="U1557" s="256"/>
      <c r="V1557" s="257"/>
      <c r="W1557" s="256"/>
      <c r="X1557" s="257"/>
      <c r="Y1557" s="257"/>
      <c r="Z1557" s="257"/>
      <c r="AA1557" s="256"/>
      <c r="AB1557" s="256"/>
      <c r="AC1557" s="256"/>
      <c r="AD1557" s="256"/>
      <c r="AE1557" s="256"/>
      <c r="AF1557" s="256"/>
      <c r="AG1557" s="256"/>
      <c r="AH1557" s="258"/>
      <c r="AI1557" s="259"/>
      <c r="AJ1557" s="258"/>
      <c r="AK1557" s="260"/>
      <c r="AL1557" s="261"/>
      <c r="AM1557" s="261"/>
      <c r="AN1557" s="261"/>
      <c r="AO1557" s="264"/>
    </row>
    <row r="1558" spans="21:41" ht="14.25">
      <c r="U1558" s="256"/>
      <c r="V1558" s="257"/>
      <c r="W1558" s="256"/>
      <c r="X1558" s="257"/>
      <c r="Y1558" s="257"/>
      <c r="Z1558" s="257"/>
      <c r="AA1558" s="256"/>
      <c r="AB1558" s="256"/>
      <c r="AC1558" s="256"/>
      <c r="AD1558" s="256"/>
      <c r="AE1558" s="256"/>
      <c r="AF1558" s="256"/>
      <c r="AG1558" s="256"/>
      <c r="AH1558" s="258"/>
      <c r="AI1558" s="259"/>
      <c r="AJ1558" s="258"/>
      <c r="AK1558" s="260"/>
      <c r="AL1558" s="261"/>
      <c r="AM1558" s="261"/>
      <c r="AN1558" s="261"/>
      <c r="AO1558" s="264"/>
    </row>
    <row r="1559" spans="21:41" ht="14.25">
      <c r="U1559" s="256"/>
      <c r="V1559" s="257"/>
      <c r="W1559" s="256"/>
      <c r="X1559" s="257"/>
      <c r="Y1559" s="257"/>
      <c r="Z1559" s="257"/>
      <c r="AA1559" s="256"/>
      <c r="AB1559" s="256"/>
      <c r="AC1559" s="256"/>
      <c r="AD1559" s="256"/>
      <c r="AE1559" s="256"/>
      <c r="AF1559" s="256"/>
      <c r="AG1559" s="256"/>
      <c r="AH1559" s="258"/>
      <c r="AI1559" s="259"/>
      <c r="AJ1559" s="258"/>
      <c r="AK1559" s="260"/>
      <c r="AL1559" s="261"/>
      <c r="AM1559" s="261"/>
      <c r="AN1559" s="261"/>
      <c r="AO1559" s="264"/>
    </row>
    <row r="1560" spans="21:41" ht="14.25">
      <c r="U1560" s="256"/>
      <c r="V1560" s="257"/>
      <c r="W1560" s="256"/>
      <c r="X1560" s="257"/>
      <c r="Y1560" s="257"/>
      <c r="Z1560" s="257"/>
      <c r="AA1560" s="256"/>
      <c r="AB1560" s="256"/>
      <c r="AC1560" s="256"/>
      <c r="AD1560" s="256"/>
      <c r="AE1560" s="256"/>
      <c r="AF1560" s="256"/>
      <c r="AG1560" s="256"/>
      <c r="AH1560" s="258"/>
      <c r="AI1560" s="259"/>
      <c r="AJ1560" s="258"/>
      <c r="AK1560" s="260"/>
      <c r="AL1560" s="261"/>
      <c r="AM1560" s="261"/>
      <c r="AN1560" s="261"/>
      <c r="AO1560" s="264"/>
    </row>
    <row r="1561" spans="21:41" ht="14.25">
      <c r="U1561" s="256"/>
      <c r="V1561" s="257"/>
      <c r="W1561" s="256"/>
      <c r="X1561" s="257"/>
      <c r="Y1561" s="257"/>
      <c r="Z1561" s="257"/>
      <c r="AA1561" s="256"/>
      <c r="AB1561" s="256"/>
      <c r="AC1561" s="256"/>
      <c r="AD1561" s="256"/>
      <c r="AE1561" s="256"/>
      <c r="AF1561" s="256"/>
      <c r="AG1561" s="256"/>
      <c r="AH1561" s="258"/>
      <c r="AI1561" s="259"/>
      <c r="AJ1561" s="258"/>
      <c r="AK1561" s="260"/>
      <c r="AL1561" s="261"/>
      <c r="AM1561" s="261"/>
      <c r="AN1561" s="261"/>
      <c r="AO1561" s="264"/>
    </row>
    <row r="1562" spans="21:41" ht="14.25">
      <c r="U1562" s="256"/>
      <c r="V1562" s="257"/>
      <c r="W1562" s="256"/>
      <c r="X1562" s="257"/>
      <c r="Y1562" s="257"/>
      <c r="Z1562" s="257"/>
      <c r="AA1562" s="256"/>
      <c r="AB1562" s="256"/>
      <c r="AC1562" s="256"/>
      <c r="AD1562" s="256"/>
      <c r="AE1562" s="256"/>
      <c r="AF1562" s="256"/>
      <c r="AG1562" s="256"/>
      <c r="AH1562" s="258"/>
      <c r="AI1562" s="259"/>
      <c r="AJ1562" s="258"/>
      <c r="AK1562" s="260"/>
      <c r="AL1562" s="261"/>
      <c r="AM1562" s="261"/>
      <c r="AN1562" s="261"/>
      <c r="AO1562" s="264"/>
    </row>
    <row r="1563" spans="21:41" ht="14.25">
      <c r="U1563" s="256"/>
      <c r="V1563" s="257"/>
      <c r="W1563" s="256"/>
      <c r="X1563" s="257"/>
      <c r="Y1563" s="257"/>
      <c r="Z1563" s="257"/>
      <c r="AA1563" s="256"/>
      <c r="AB1563" s="256"/>
      <c r="AC1563" s="256"/>
      <c r="AD1563" s="256"/>
      <c r="AE1563" s="256"/>
      <c r="AF1563" s="256"/>
      <c r="AG1563" s="256"/>
      <c r="AH1563" s="258"/>
      <c r="AI1563" s="259"/>
      <c r="AJ1563" s="258"/>
      <c r="AK1563" s="260"/>
      <c r="AL1563" s="261"/>
      <c r="AM1563" s="261"/>
      <c r="AN1563" s="261"/>
      <c r="AO1563" s="264"/>
    </row>
    <row r="1564" spans="21:41" ht="14.25">
      <c r="U1564" s="256"/>
      <c r="V1564" s="257"/>
      <c r="W1564" s="256"/>
      <c r="X1564" s="257"/>
      <c r="Y1564" s="257"/>
      <c r="Z1564" s="257"/>
      <c r="AA1564" s="256"/>
      <c r="AB1564" s="256"/>
      <c r="AC1564" s="256"/>
      <c r="AD1564" s="256"/>
      <c r="AE1564" s="256"/>
      <c r="AF1564" s="256"/>
      <c r="AG1564" s="256"/>
      <c r="AH1564" s="258"/>
      <c r="AI1564" s="259"/>
      <c r="AJ1564" s="258"/>
      <c r="AK1564" s="260"/>
      <c r="AL1564" s="261"/>
      <c r="AM1564" s="261"/>
      <c r="AN1564" s="261"/>
      <c r="AO1564" s="264"/>
    </row>
    <row r="1565" spans="21:41" ht="14.25">
      <c r="U1565" s="256"/>
      <c r="V1565" s="257"/>
      <c r="W1565" s="256"/>
      <c r="X1565" s="257"/>
      <c r="Y1565" s="257"/>
      <c r="Z1565" s="257"/>
      <c r="AA1565" s="256"/>
      <c r="AB1565" s="256"/>
      <c r="AC1565" s="256"/>
      <c r="AD1565" s="256"/>
      <c r="AE1565" s="256"/>
      <c r="AF1565" s="256"/>
      <c r="AG1565" s="256"/>
      <c r="AH1565" s="258"/>
      <c r="AI1565" s="259"/>
      <c r="AJ1565" s="258"/>
      <c r="AK1565" s="260"/>
      <c r="AL1565" s="261"/>
      <c r="AM1565" s="261"/>
      <c r="AN1565" s="261"/>
      <c r="AO1565" s="264"/>
    </row>
    <row r="1566" spans="21:41" ht="14.25">
      <c r="U1566" s="256"/>
      <c r="V1566" s="257"/>
      <c r="W1566" s="256"/>
      <c r="X1566" s="257"/>
      <c r="Y1566" s="257"/>
      <c r="Z1566" s="257"/>
      <c r="AA1566" s="256"/>
      <c r="AB1566" s="256"/>
      <c r="AC1566" s="256"/>
      <c r="AD1566" s="256"/>
      <c r="AE1566" s="256"/>
      <c r="AF1566" s="256"/>
      <c r="AG1566" s="256"/>
      <c r="AH1566" s="258"/>
      <c r="AI1566" s="259"/>
      <c r="AJ1566" s="258"/>
      <c r="AK1566" s="260"/>
      <c r="AL1566" s="261"/>
      <c r="AM1566" s="261"/>
      <c r="AN1566" s="261"/>
      <c r="AO1566" s="264"/>
    </row>
    <row r="1567" spans="21:41" ht="14.25">
      <c r="U1567" s="256"/>
      <c r="V1567" s="257"/>
      <c r="W1567" s="256"/>
      <c r="X1567" s="257"/>
      <c r="Y1567" s="257"/>
      <c r="Z1567" s="257"/>
      <c r="AA1567" s="256"/>
      <c r="AB1567" s="256"/>
      <c r="AC1567" s="256"/>
      <c r="AD1567" s="256"/>
      <c r="AE1567" s="256"/>
      <c r="AF1567" s="256"/>
      <c r="AG1567" s="256"/>
      <c r="AH1567" s="258"/>
      <c r="AI1567" s="259"/>
      <c r="AJ1567" s="258"/>
      <c r="AK1567" s="260"/>
      <c r="AL1567" s="261"/>
      <c r="AM1567" s="261"/>
      <c r="AN1567" s="261"/>
      <c r="AO1567" s="264"/>
    </row>
    <row r="1568" spans="21:41" ht="14.25">
      <c r="U1568" s="256"/>
      <c r="V1568" s="257"/>
      <c r="W1568" s="256"/>
      <c r="X1568" s="257"/>
      <c r="Y1568" s="257"/>
      <c r="Z1568" s="257"/>
      <c r="AA1568" s="256"/>
      <c r="AB1568" s="256"/>
      <c r="AC1568" s="256"/>
      <c r="AD1568" s="256"/>
      <c r="AE1568" s="256"/>
      <c r="AF1568" s="256"/>
      <c r="AG1568" s="256"/>
      <c r="AH1568" s="258"/>
      <c r="AI1568" s="259"/>
      <c r="AJ1568" s="258"/>
      <c r="AK1568" s="260"/>
      <c r="AL1568" s="261"/>
      <c r="AM1568" s="261"/>
      <c r="AN1568" s="261"/>
      <c r="AO1568" s="264"/>
    </row>
    <row r="1569" spans="21:41" ht="14.25">
      <c r="U1569" s="256"/>
      <c r="V1569" s="257"/>
      <c r="W1569" s="256"/>
      <c r="X1569" s="257"/>
      <c r="Y1569" s="257"/>
      <c r="Z1569" s="257"/>
      <c r="AA1569" s="256"/>
      <c r="AB1569" s="256"/>
      <c r="AC1569" s="256"/>
      <c r="AD1569" s="256"/>
      <c r="AE1569" s="256"/>
      <c r="AF1569" s="256"/>
      <c r="AG1569" s="256"/>
      <c r="AH1569" s="258"/>
      <c r="AI1569" s="259"/>
      <c r="AJ1569" s="258"/>
      <c r="AK1569" s="260"/>
      <c r="AL1569" s="261"/>
      <c r="AM1569" s="261"/>
      <c r="AN1569" s="261"/>
      <c r="AO1569" s="264"/>
    </row>
    <row r="1570" spans="21:41" ht="14.25">
      <c r="U1570" s="256"/>
      <c r="V1570" s="257"/>
      <c r="W1570" s="256"/>
      <c r="X1570" s="257"/>
      <c r="Y1570" s="257"/>
      <c r="Z1570" s="257"/>
      <c r="AA1570" s="256"/>
      <c r="AB1570" s="256"/>
      <c r="AC1570" s="256"/>
      <c r="AD1570" s="256"/>
      <c r="AE1570" s="256"/>
      <c r="AF1570" s="256"/>
      <c r="AG1570" s="256"/>
      <c r="AH1570" s="258"/>
      <c r="AI1570" s="259"/>
      <c r="AJ1570" s="258"/>
      <c r="AK1570" s="260"/>
      <c r="AL1570" s="261"/>
      <c r="AM1570" s="261"/>
      <c r="AN1570" s="261"/>
      <c r="AO1570" s="264"/>
    </row>
    <row r="1571" spans="21:41" ht="14.25">
      <c r="U1571" s="256"/>
      <c r="V1571" s="257"/>
      <c r="W1571" s="256"/>
      <c r="X1571" s="257"/>
      <c r="Y1571" s="257"/>
      <c r="Z1571" s="257"/>
      <c r="AA1571" s="256"/>
      <c r="AB1571" s="256"/>
      <c r="AC1571" s="256"/>
      <c r="AD1571" s="256"/>
      <c r="AE1571" s="256"/>
      <c r="AF1571" s="256"/>
      <c r="AG1571" s="256"/>
      <c r="AH1571" s="258"/>
      <c r="AI1571" s="259"/>
      <c r="AJ1571" s="258"/>
      <c r="AK1571" s="260"/>
      <c r="AL1571" s="261"/>
      <c r="AM1571" s="261"/>
      <c r="AN1571" s="261"/>
      <c r="AO1571" s="264"/>
    </row>
    <row r="1572" spans="21:41" ht="14.25">
      <c r="U1572" s="256"/>
      <c r="V1572" s="257"/>
      <c r="W1572" s="256"/>
      <c r="X1572" s="257"/>
      <c r="Y1572" s="257"/>
      <c r="Z1572" s="257"/>
      <c r="AA1572" s="256"/>
      <c r="AB1572" s="256"/>
      <c r="AC1572" s="256"/>
      <c r="AD1572" s="256"/>
      <c r="AE1572" s="256"/>
      <c r="AF1572" s="256"/>
      <c r="AG1572" s="256"/>
      <c r="AH1572" s="258"/>
      <c r="AI1572" s="259"/>
      <c r="AJ1572" s="258"/>
      <c r="AK1572" s="260"/>
      <c r="AL1572" s="261"/>
      <c r="AM1572" s="261"/>
      <c r="AN1572" s="261"/>
      <c r="AO1572" s="264"/>
    </row>
    <row r="1573" spans="21:41" ht="14.25">
      <c r="U1573" s="256"/>
      <c r="V1573" s="257"/>
      <c r="W1573" s="256"/>
      <c r="X1573" s="257"/>
      <c r="Y1573" s="257"/>
      <c r="Z1573" s="257"/>
      <c r="AA1573" s="256"/>
      <c r="AB1573" s="256"/>
      <c r="AC1573" s="256"/>
      <c r="AD1573" s="256"/>
      <c r="AE1573" s="256"/>
      <c r="AF1573" s="256"/>
      <c r="AG1573" s="256"/>
      <c r="AH1573" s="258"/>
      <c r="AI1573" s="259"/>
      <c r="AJ1573" s="258"/>
      <c r="AK1573" s="260"/>
      <c r="AL1573" s="261"/>
      <c r="AM1573" s="261"/>
      <c r="AN1573" s="261"/>
      <c r="AO1573" s="264"/>
    </row>
    <row r="1574" spans="21:41" ht="14.25">
      <c r="U1574" s="256"/>
      <c r="V1574" s="257"/>
      <c r="W1574" s="256"/>
      <c r="X1574" s="257"/>
      <c r="Y1574" s="257"/>
      <c r="Z1574" s="257"/>
      <c r="AA1574" s="256"/>
      <c r="AB1574" s="256"/>
      <c r="AC1574" s="256"/>
      <c r="AD1574" s="256"/>
      <c r="AE1574" s="256"/>
      <c r="AF1574" s="256"/>
      <c r="AG1574" s="256"/>
      <c r="AH1574" s="258"/>
      <c r="AI1574" s="259"/>
      <c r="AJ1574" s="258"/>
      <c r="AK1574" s="260"/>
      <c r="AL1574" s="261"/>
      <c r="AM1574" s="261"/>
      <c r="AN1574" s="261"/>
      <c r="AO1574" s="264"/>
    </row>
    <row r="1575" spans="21:41" ht="14.25">
      <c r="U1575" s="256"/>
      <c r="V1575" s="257"/>
      <c r="W1575" s="256"/>
      <c r="X1575" s="257"/>
      <c r="Y1575" s="257"/>
      <c r="Z1575" s="257"/>
      <c r="AA1575" s="256"/>
      <c r="AB1575" s="256"/>
      <c r="AC1575" s="256"/>
      <c r="AD1575" s="256"/>
      <c r="AE1575" s="256"/>
      <c r="AF1575" s="256"/>
      <c r="AG1575" s="256"/>
      <c r="AH1575" s="258"/>
      <c r="AI1575" s="259"/>
      <c r="AJ1575" s="258"/>
      <c r="AK1575" s="260"/>
      <c r="AL1575" s="261"/>
      <c r="AM1575" s="261"/>
      <c r="AN1575" s="261"/>
      <c r="AO1575" s="264"/>
    </row>
    <row r="1576" spans="21:41" ht="14.25">
      <c r="U1576" s="256"/>
      <c r="V1576" s="257"/>
      <c r="W1576" s="256"/>
      <c r="X1576" s="257"/>
      <c r="Y1576" s="257"/>
      <c r="Z1576" s="257"/>
      <c r="AA1576" s="256"/>
      <c r="AB1576" s="256"/>
      <c r="AC1576" s="256"/>
      <c r="AD1576" s="256"/>
      <c r="AE1576" s="256"/>
      <c r="AF1576" s="256"/>
      <c r="AG1576" s="256"/>
      <c r="AH1576" s="258"/>
      <c r="AI1576" s="259"/>
      <c r="AJ1576" s="258"/>
      <c r="AK1576" s="260"/>
      <c r="AL1576" s="261"/>
      <c r="AM1576" s="261"/>
      <c r="AN1576" s="261"/>
      <c r="AO1576" s="264"/>
    </row>
    <row r="1577" spans="21:41" ht="14.25">
      <c r="U1577" s="256"/>
      <c r="V1577" s="257"/>
      <c r="W1577" s="256"/>
      <c r="X1577" s="257"/>
      <c r="Y1577" s="257"/>
      <c r="Z1577" s="257"/>
      <c r="AA1577" s="256"/>
      <c r="AB1577" s="256"/>
      <c r="AC1577" s="256"/>
      <c r="AD1577" s="256"/>
      <c r="AE1577" s="256"/>
      <c r="AF1577" s="256"/>
      <c r="AG1577" s="256"/>
      <c r="AH1577" s="258"/>
      <c r="AI1577" s="259"/>
      <c r="AJ1577" s="258"/>
      <c r="AK1577" s="260"/>
      <c r="AL1577" s="261"/>
      <c r="AM1577" s="261"/>
      <c r="AN1577" s="261"/>
      <c r="AO1577" s="264"/>
    </row>
    <row r="1578" spans="21:41" ht="14.25">
      <c r="U1578" s="256"/>
      <c r="V1578" s="257"/>
      <c r="W1578" s="256"/>
      <c r="X1578" s="257"/>
      <c r="Y1578" s="257"/>
      <c r="Z1578" s="257"/>
      <c r="AA1578" s="256"/>
      <c r="AB1578" s="256"/>
      <c r="AC1578" s="256"/>
      <c r="AD1578" s="256"/>
      <c r="AE1578" s="256"/>
      <c r="AF1578" s="256"/>
      <c r="AG1578" s="256"/>
      <c r="AH1578" s="258"/>
      <c r="AI1578" s="259"/>
      <c r="AJ1578" s="258"/>
      <c r="AK1578" s="260"/>
      <c r="AL1578" s="261"/>
      <c r="AM1578" s="261"/>
      <c r="AN1578" s="261"/>
      <c r="AO1578" s="264"/>
    </row>
    <row r="1579" spans="21:41" ht="14.25">
      <c r="U1579" s="256"/>
      <c r="V1579" s="257"/>
      <c r="W1579" s="256"/>
      <c r="X1579" s="257"/>
      <c r="Y1579" s="257"/>
      <c r="Z1579" s="257"/>
      <c r="AA1579" s="256"/>
      <c r="AB1579" s="256"/>
      <c r="AC1579" s="256"/>
      <c r="AD1579" s="256"/>
      <c r="AE1579" s="256"/>
      <c r="AF1579" s="256"/>
      <c r="AG1579" s="256"/>
      <c r="AH1579" s="258"/>
      <c r="AI1579" s="259"/>
      <c r="AJ1579" s="258"/>
      <c r="AK1579" s="260"/>
      <c r="AL1579" s="261"/>
      <c r="AM1579" s="261"/>
      <c r="AN1579" s="261"/>
      <c r="AO1579" s="264"/>
    </row>
    <row r="1580" spans="21:41" ht="14.25">
      <c r="U1580" s="256"/>
      <c r="V1580" s="257"/>
      <c r="W1580" s="256"/>
      <c r="X1580" s="257"/>
      <c r="Y1580" s="257"/>
      <c r="Z1580" s="257"/>
      <c r="AA1580" s="256"/>
      <c r="AB1580" s="256"/>
      <c r="AC1580" s="256"/>
      <c r="AD1580" s="256"/>
      <c r="AE1580" s="256"/>
      <c r="AF1580" s="256"/>
      <c r="AG1580" s="256"/>
      <c r="AH1580" s="258"/>
      <c r="AI1580" s="259"/>
      <c r="AJ1580" s="258"/>
      <c r="AK1580" s="260"/>
      <c r="AL1580" s="261"/>
      <c r="AM1580" s="261"/>
      <c r="AN1580" s="261"/>
      <c r="AO1580" s="264"/>
    </row>
    <row r="1581" spans="21:41" ht="14.25">
      <c r="U1581" s="256"/>
      <c r="V1581" s="257"/>
      <c r="W1581" s="256"/>
      <c r="X1581" s="257"/>
      <c r="Y1581" s="257"/>
      <c r="Z1581" s="257"/>
      <c r="AA1581" s="256"/>
      <c r="AB1581" s="256"/>
      <c r="AC1581" s="256"/>
      <c r="AD1581" s="256"/>
      <c r="AE1581" s="256"/>
      <c r="AF1581" s="256"/>
      <c r="AG1581" s="256"/>
      <c r="AH1581" s="258"/>
      <c r="AI1581" s="259"/>
      <c r="AJ1581" s="258"/>
      <c r="AK1581" s="260"/>
      <c r="AL1581" s="261"/>
      <c r="AM1581" s="261"/>
      <c r="AN1581" s="261"/>
      <c r="AO1581" s="264"/>
    </row>
    <row r="1582" spans="21:41" ht="14.25">
      <c r="U1582" s="256"/>
      <c r="V1582" s="257"/>
      <c r="W1582" s="256"/>
      <c r="X1582" s="257"/>
      <c r="Y1582" s="257"/>
      <c r="Z1582" s="257"/>
      <c r="AA1582" s="256"/>
      <c r="AB1582" s="256"/>
      <c r="AC1582" s="256"/>
      <c r="AD1582" s="256"/>
      <c r="AE1582" s="256"/>
      <c r="AF1582" s="256"/>
      <c r="AG1582" s="256"/>
      <c r="AH1582" s="258"/>
      <c r="AI1582" s="259"/>
      <c r="AJ1582" s="258"/>
      <c r="AK1582" s="260"/>
      <c r="AL1582" s="261"/>
      <c r="AM1582" s="261"/>
      <c r="AN1582" s="261"/>
      <c r="AO1582" s="264"/>
    </row>
    <row r="1583" spans="21:41" ht="14.25">
      <c r="U1583" s="256"/>
      <c r="V1583" s="257"/>
      <c r="W1583" s="256"/>
      <c r="X1583" s="257"/>
      <c r="Y1583" s="257"/>
      <c r="Z1583" s="257"/>
      <c r="AA1583" s="256"/>
      <c r="AB1583" s="256"/>
      <c r="AC1583" s="256"/>
      <c r="AD1583" s="256"/>
      <c r="AE1583" s="256"/>
      <c r="AF1583" s="256"/>
      <c r="AG1583" s="256"/>
      <c r="AH1583" s="258"/>
      <c r="AI1583" s="259"/>
      <c r="AJ1583" s="258"/>
      <c r="AK1583" s="260"/>
      <c r="AL1583" s="261"/>
      <c r="AM1583" s="261"/>
      <c r="AN1583" s="261"/>
      <c r="AO1583" s="264"/>
    </row>
    <row r="1584" spans="21:41" ht="14.25">
      <c r="U1584" s="256"/>
      <c r="V1584" s="257"/>
      <c r="W1584" s="256"/>
      <c r="X1584" s="257"/>
      <c r="Y1584" s="257"/>
      <c r="Z1584" s="257"/>
      <c r="AA1584" s="256"/>
      <c r="AB1584" s="256"/>
      <c r="AC1584" s="256"/>
      <c r="AD1584" s="256"/>
      <c r="AE1584" s="256"/>
      <c r="AF1584" s="256"/>
      <c r="AG1584" s="256"/>
      <c r="AH1584" s="258"/>
      <c r="AI1584" s="259"/>
      <c r="AJ1584" s="258"/>
      <c r="AK1584" s="260"/>
      <c r="AL1584" s="261"/>
      <c r="AM1584" s="261"/>
      <c r="AN1584" s="261"/>
      <c r="AO1584" s="264"/>
    </row>
    <row r="1585" spans="21:41" ht="14.25">
      <c r="U1585" s="256"/>
      <c r="V1585" s="257"/>
      <c r="W1585" s="256"/>
      <c r="X1585" s="257"/>
      <c r="Y1585" s="257"/>
      <c r="Z1585" s="257"/>
      <c r="AA1585" s="256"/>
      <c r="AB1585" s="256"/>
      <c r="AC1585" s="256"/>
      <c r="AD1585" s="256"/>
      <c r="AE1585" s="256"/>
      <c r="AF1585" s="256"/>
      <c r="AG1585" s="256"/>
      <c r="AH1585" s="258"/>
      <c r="AI1585" s="259"/>
      <c r="AJ1585" s="258"/>
      <c r="AK1585" s="260"/>
      <c r="AL1585" s="261"/>
      <c r="AM1585" s="261"/>
      <c r="AN1585" s="261"/>
      <c r="AO1585" s="264"/>
    </row>
    <row r="1586" spans="21:41" ht="14.25">
      <c r="U1586" s="256"/>
      <c r="V1586" s="257"/>
      <c r="W1586" s="256"/>
      <c r="X1586" s="257"/>
      <c r="Y1586" s="257"/>
      <c r="Z1586" s="257"/>
      <c r="AA1586" s="256"/>
      <c r="AB1586" s="256"/>
      <c r="AC1586" s="256"/>
      <c r="AD1586" s="256"/>
      <c r="AE1586" s="256"/>
      <c r="AF1586" s="256"/>
      <c r="AG1586" s="256"/>
      <c r="AH1586" s="258"/>
      <c r="AI1586" s="259"/>
      <c r="AJ1586" s="258"/>
      <c r="AK1586" s="260"/>
      <c r="AL1586" s="261"/>
      <c r="AM1586" s="261"/>
      <c r="AN1586" s="261"/>
      <c r="AO1586" s="264"/>
    </row>
    <row r="1587" spans="21:41" ht="14.25">
      <c r="U1587" s="256"/>
      <c r="V1587" s="257"/>
      <c r="W1587" s="256"/>
      <c r="X1587" s="257"/>
      <c r="Y1587" s="257"/>
      <c r="Z1587" s="257"/>
      <c r="AA1587" s="256"/>
      <c r="AB1587" s="256"/>
      <c r="AC1587" s="256"/>
      <c r="AD1587" s="256"/>
      <c r="AE1587" s="256"/>
      <c r="AF1587" s="256"/>
      <c r="AG1587" s="256"/>
      <c r="AH1587" s="258"/>
      <c r="AI1587" s="259"/>
      <c r="AJ1587" s="258"/>
      <c r="AK1587" s="260"/>
      <c r="AL1587" s="261"/>
      <c r="AM1587" s="261"/>
      <c r="AN1587" s="261"/>
      <c r="AO1587" s="264"/>
    </row>
    <row r="1588" spans="21:41" ht="14.25">
      <c r="U1588" s="256"/>
      <c r="V1588" s="257"/>
      <c r="W1588" s="256"/>
      <c r="X1588" s="257"/>
      <c r="Y1588" s="257"/>
      <c r="Z1588" s="257"/>
      <c r="AA1588" s="256"/>
      <c r="AB1588" s="256"/>
      <c r="AC1588" s="256"/>
      <c r="AD1588" s="256"/>
      <c r="AE1588" s="256"/>
      <c r="AF1588" s="256"/>
      <c r="AG1588" s="256"/>
      <c r="AH1588" s="258"/>
      <c r="AI1588" s="259"/>
      <c r="AJ1588" s="258"/>
      <c r="AK1588" s="260"/>
      <c r="AL1588" s="261"/>
      <c r="AM1588" s="261"/>
      <c r="AN1588" s="261"/>
      <c r="AO1588" s="264"/>
    </row>
    <row r="1589" spans="21:41" ht="14.25">
      <c r="U1589" s="256"/>
      <c r="V1589" s="257"/>
      <c r="W1589" s="256"/>
      <c r="X1589" s="257"/>
      <c r="Y1589" s="257"/>
      <c r="Z1589" s="257"/>
      <c r="AA1589" s="256"/>
      <c r="AB1589" s="256"/>
      <c r="AC1589" s="256"/>
      <c r="AD1589" s="256"/>
      <c r="AE1589" s="256"/>
      <c r="AF1589" s="256"/>
      <c r="AG1589" s="256"/>
      <c r="AH1589" s="258"/>
      <c r="AI1589" s="259"/>
      <c r="AJ1589" s="258"/>
      <c r="AK1589" s="260"/>
      <c r="AL1589" s="261"/>
      <c r="AM1589" s="261"/>
      <c r="AN1589" s="261"/>
      <c r="AO1589" s="264"/>
    </row>
    <row r="1590" spans="21:41" ht="14.25">
      <c r="U1590" s="256"/>
      <c r="V1590" s="257"/>
      <c r="W1590" s="256"/>
      <c r="X1590" s="257"/>
      <c r="Y1590" s="257"/>
      <c r="Z1590" s="257"/>
      <c r="AA1590" s="256"/>
      <c r="AB1590" s="256"/>
      <c r="AC1590" s="256"/>
      <c r="AD1590" s="256"/>
      <c r="AE1590" s="256"/>
      <c r="AF1590" s="256"/>
      <c r="AG1590" s="256"/>
      <c r="AH1590" s="258"/>
      <c r="AI1590" s="259"/>
      <c r="AJ1590" s="258"/>
      <c r="AK1590" s="260"/>
      <c r="AL1590" s="261"/>
      <c r="AM1590" s="261"/>
      <c r="AN1590" s="261"/>
      <c r="AO1590" s="264"/>
    </row>
    <row r="1591" spans="21:41" ht="14.25">
      <c r="U1591" s="256"/>
      <c r="V1591" s="257"/>
      <c r="W1591" s="256"/>
      <c r="X1591" s="257"/>
      <c r="Y1591" s="257"/>
      <c r="Z1591" s="257"/>
      <c r="AA1591" s="256"/>
      <c r="AB1591" s="256"/>
      <c r="AC1591" s="256"/>
      <c r="AD1591" s="256"/>
      <c r="AE1591" s="256"/>
      <c r="AF1591" s="256"/>
      <c r="AG1591" s="256"/>
      <c r="AH1591" s="258"/>
      <c r="AI1591" s="259"/>
      <c r="AJ1591" s="258"/>
      <c r="AK1591" s="260"/>
      <c r="AL1591" s="261"/>
      <c r="AM1591" s="261"/>
      <c r="AN1591" s="261"/>
      <c r="AO1591" s="264"/>
    </row>
    <row r="1592" spans="21:41" ht="14.25">
      <c r="U1592" s="256"/>
      <c r="V1592" s="257"/>
      <c r="W1592" s="256"/>
      <c r="X1592" s="257"/>
      <c r="Y1592" s="257"/>
      <c r="Z1592" s="257"/>
      <c r="AA1592" s="256"/>
      <c r="AB1592" s="256"/>
      <c r="AC1592" s="256"/>
      <c r="AD1592" s="256"/>
      <c r="AE1592" s="256"/>
      <c r="AF1592" s="256"/>
      <c r="AG1592" s="256"/>
      <c r="AH1592" s="258"/>
      <c r="AI1592" s="259"/>
      <c r="AJ1592" s="258"/>
      <c r="AK1592" s="260"/>
      <c r="AL1592" s="261"/>
      <c r="AM1592" s="261"/>
      <c r="AN1592" s="261"/>
      <c r="AO1592" s="264"/>
    </row>
    <row r="1593" spans="21:41" ht="14.25">
      <c r="U1593" s="256"/>
      <c r="V1593" s="257"/>
      <c r="W1593" s="256"/>
      <c r="X1593" s="257"/>
      <c r="Y1593" s="257"/>
      <c r="Z1593" s="257"/>
      <c r="AA1593" s="256"/>
      <c r="AB1593" s="256"/>
      <c r="AC1593" s="256"/>
      <c r="AD1593" s="256"/>
      <c r="AE1593" s="256"/>
      <c r="AF1593" s="256"/>
      <c r="AG1593" s="256"/>
      <c r="AH1593" s="258"/>
      <c r="AI1593" s="259"/>
      <c r="AJ1593" s="258"/>
      <c r="AK1593" s="260"/>
      <c r="AL1593" s="261"/>
      <c r="AM1593" s="261"/>
      <c r="AN1593" s="261"/>
      <c r="AO1593" s="264"/>
    </row>
    <row r="1594" spans="21:41" ht="14.25">
      <c r="U1594" s="256"/>
      <c r="V1594" s="257"/>
      <c r="W1594" s="256"/>
      <c r="X1594" s="257"/>
      <c r="Y1594" s="257"/>
      <c r="Z1594" s="257"/>
      <c r="AA1594" s="256"/>
      <c r="AB1594" s="256"/>
      <c r="AC1594" s="256"/>
      <c r="AD1594" s="256"/>
      <c r="AE1594" s="256"/>
      <c r="AF1594" s="256"/>
      <c r="AG1594" s="256"/>
      <c r="AH1594" s="258"/>
      <c r="AI1594" s="259"/>
      <c r="AJ1594" s="258"/>
      <c r="AK1594" s="260"/>
      <c r="AL1594" s="261"/>
      <c r="AM1594" s="261"/>
      <c r="AN1594" s="261"/>
      <c r="AO1594" s="264"/>
    </row>
    <row r="1595" spans="21:41" ht="14.25">
      <c r="U1595" s="256"/>
      <c r="V1595" s="257"/>
      <c r="W1595" s="256"/>
      <c r="X1595" s="257"/>
      <c r="Y1595" s="257"/>
      <c r="Z1595" s="257"/>
      <c r="AA1595" s="256"/>
      <c r="AB1595" s="256"/>
      <c r="AC1595" s="256"/>
      <c r="AD1595" s="256"/>
      <c r="AE1595" s="256"/>
      <c r="AF1595" s="256"/>
      <c r="AG1595" s="256"/>
      <c r="AH1595" s="258"/>
      <c r="AI1595" s="259"/>
      <c r="AJ1595" s="258"/>
      <c r="AK1595" s="260"/>
      <c r="AL1595" s="261"/>
      <c r="AM1595" s="261"/>
      <c r="AN1595" s="261"/>
      <c r="AO1595" s="264"/>
    </row>
    <row r="1596" spans="21:41" ht="14.25">
      <c r="U1596" s="256"/>
      <c r="V1596" s="257"/>
      <c r="W1596" s="256"/>
      <c r="X1596" s="257"/>
      <c r="Y1596" s="257"/>
      <c r="Z1596" s="257"/>
      <c r="AA1596" s="256"/>
      <c r="AB1596" s="256"/>
      <c r="AC1596" s="256"/>
      <c r="AD1596" s="256"/>
      <c r="AE1596" s="256"/>
      <c r="AF1596" s="256"/>
      <c r="AG1596" s="256"/>
      <c r="AH1596" s="258"/>
      <c r="AI1596" s="259"/>
      <c r="AJ1596" s="258"/>
      <c r="AK1596" s="260"/>
      <c r="AL1596" s="261"/>
      <c r="AM1596" s="261"/>
      <c r="AN1596" s="261"/>
      <c r="AO1596" s="264"/>
    </row>
    <row r="1597" spans="21:41" ht="14.25">
      <c r="U1597" s="256"/>
      <c r="V1597" s="257"/>
      <c r="W1597" s="256"/>
      <c r="X1597" s="257"/>
      <c r="Y1597" s="257"/>
      <c r="Z1597" s="257"/>
      <c r="AA1597" s="256"/>
      <c r="AB1597" s="256"/>
      <c r="AC1597" s="256"/>
      <c r="AD1597" s="256"/>
      <c r="AE1597" s="256"/>
      <c r="AF1597" s="256"/>
      <c r="AG1597" s="256"/>
      <c r="AH1597" s="258"/>
      <c r="AI1597" s="259"/>
      <c r="AJ1597" s="258"/>
      <c r="AK1597" s="260"/>
      <c r="AL1597" s="261"/>
      <c r="AM1597" s="261"/>
      <c r="AN1597" s="261"/>
      <c r="AO1597" s="264"/>
    </row>
    <row r="1598" spans="21:41" ht="14.25">
      <c r="U1598" s="256"/>
      <c r="V1598" s="257"/>
      <c r="W1598" s="256"/>
      <c r="X1598" s="257"/>
      <c r="Y1598" s="257"/>
      <c r="Z1598" s="257"/>
      <c r="AA1598" s="256"/>
      <c r="AB1598" s="256"/>
      <c r="AC1598" s="256"/>
      <c r="AD1598" s="256"/>
      <c r="AE1598" s="256"/>
      <c r="AF1598" s="256"/>
      <c r="AG1598" s="256"/>
      <c r="AH1598" s="258"/>
      <c r="AI1598" s="259"/>
      <c r="AJ1598" s="258"/>
      <c r="AK1598" s="260"/>
      <c r="AL1598" s="261"/>
      <c r="AM1598" s="261"/>
      <c r="AN1598" s="261"/>
      <c r="AO1598" s="264"/>
    </row>
    <row r="1599" spans="21:41" ht="14.25">
      <c r="U1599" s="256"/>
      <c r="V1599" s="257"/>
      <c r="W1599" s="256"/>
      <c r="X1599" s="257"/>
      <c r="Y1599" s="257"/>
      <c r="Z1599" s="257"/>
      <c r="AA1599" s="256"/>
      <c r="AB1599" s="256"/>
      <c r="AC1599" s="256"/>
      <c r="AD1599" s="256"/>
      <c r="AE1599" s="256"/>
      <c r="AF1599" s="256"/>
      <c r="AG1599" s="256"/>
      <c r="AH1599" s="258"/>
      <c r="AI1599" s="259"/>
      <c r="AJ1599" s="258"/>
      <c r="AK1599" s="260"/>
      <c r="AL1599" s="261"/>
      <c r="AM1599" s="261"/>
      <c r="AN1599" s="261"/>
      <c r="AO1599" s="264"/>
    </row>
    <row r="1600" spans="21:41" ht="14.25">
      <c r="U1600" s="256"/>
      <c r="V1600" s="257"/>
      <c r="W1600" s="256"/>
      <c r="X1600" s="257"/>
      <c r="Y1600" s="257"/>
      <c r="Z1600" s="257"/>
      <c r="AA1600" s="256"/>
      <c r="AB1600" s="256"/>
      <c r="AC1600" s="256"/>
      <c r="AD1600" s="256"/>
      <c r="AE1600" s="256"/>
      <c r="AF1600" s="256"/>
      <c r="AG1600" s="256"/>
      <c r="AH1600" s="258"/>
      <c r="AI1600" s="259"/>
      <c r="AJ1600" s="258"/>
      <c r="AK1600" s="260"/>
      <c r="AL1600" s="261"/>
      <c r="AM1600" s="261"/>
      <c r="AN1600" s="261"/>
      <c r="AO1600" s="264"/>
    </row>
    <row r="1601" spans="21:41" ht="14.25">
      <c r="U1601" s="256"/>
      <c r="V1601" s="257"/>
      <c r="W1601" s="256"/>
      <c r="X1601" s="257"/>
      <c r="Y1601" s="257"/>
      <c r="Z1601" s="257"/>
      <c r="AA1601" s="256"/>
      <c r="AB1601" s="256"/>
      <c r="AC1601" s="256"/>
      <c r="AD1601" s="256"/>
      <c r="AE1601" s="256"/>
      <c r="AF1601" s="256"/>
      <c r="AG1601" s="256"/>
      <c r="AH1601" s="258"/>
      <c r="AI1601" s="259"/>
      <c r="AJ1601" s="258"/>
      <c r="AK1601" s="260"/>
      <c r="AL1601" s="261"/>
      <c r="AM1601" s="261"/>
      <c r="AN1601" s="261"/>
      <c r="AO1601" s="264"/>
    </row>
    <row r="1602" spans="21:41" ht="14.25">
      <c r="U1602" s="256"/>
      <c r="V1602" s="257"/>
      <c r="W1602" s="256"/>
      <c r="X1602" s="257"/>
      <c r="Y1602" s="257"/>
      <c r="Z1602" s="257"/>
      <c r="AA1602" s="256"/>
      <c r="AB1602" s="256"/>
      <c r="AC1602" s="256"/>
      <c r="AD1602" s="256"/>
      <c r="AE1602" s="256"/>
      <c r="AF1602" s="256"/>
      <c r="AG1602" s="256"/>
      <c r="AH1602" s="258"/>
      <c r="AI1602" s="259"/>
      <c r="AJ1602" s="258"/>
      <c r="AK1602" s="260"/>
      <c r="AL1602" s="261"/>
      <c r="AM1602" s="261"/>
      <c r="AN1602" s="261"/>
      <c r="AO1602" s="264"/>
    </row>
    <row r="1603" spans="21:41" ht="14.25">
      <c r="U1603" s="256"/>
      <c r="V1603" s="257"/>
      <c r="W1603" s="256"/>
      <c r="X1603" s="257"/>
      <c r="Y1603" s="257"/>
      <c r="Z1603" s="257"/>
      <c r="AA1603" s="256"/>
      <c r="AB1603" s="256"/>
      <c r="AC1603" s="256"/>
      <c r="AD1603" s="256"/>
      <c r="AE1603" s="256"/>
      <c r="AF1603" s="256"/>
      <c r="AG1603" s="256"/>
      <c r="AH1603" s="258"/>
      <c r="AI1603" s="259"/>
      <c r="AJ1603" s="258"/>
      <c r="AK1603" s="260"/>
      <c r="AL1603" s="261"/>
      <c r="AM1603" s="261"/>
      <c r="AN1603" s="261"/>
      <c r="AO1603" s="264"/>
    </row>
    <row r="1604" spans="21:41" ht="14.25">
      <c r="U1604" s="256"/>
      <c r="V1604" s="257"/>
      <c r="W1604" s="256"/>
      <c r="X1604" s="257"/>
      <c r="Y1604" s="257"/>
      <c r="Z1604" s="257"/>
      <c r="AA1604" s="256"/>
      <c r="AB1604" s="256"/>
      <c r="AC1604" s="256"/>
      <c r="AD1604" s="256"/>
      <c r="AE1604" s="256"/>
      <c r="AF1604" s="256"/>
      <c r="AG1604" s="256"/>
      <c r="AH1604" s="258"/>
      <c r="AI1604" s="259"/>
      <c r="AJ1604" s="258"/>
      <c r="AK1604" s="260"/>
      <c r="AL1604" s="261"/>
      <c r="AM1604" s="261"/>
      <c r="AN1604" s="261"/>
      <c r="AO1604" s="264"/>
    </row>
    <row r="1605" spans="21:41" ht="14.25">
      <c r="U1605" s="256"/>
      <c r="V1605" s="257"/>
      <c r="W1605" s="256"/>
      <c r="X1605" s="257"/>
      <c r="Y1605" s="257"/>
      <c r="Z1605" s="257"/>
      <c r="AA1605" s="256"/>
      <c r="AB1605" s="256"/>
      <c r="AC1605" s="256"/>
      <c r="AD1605" s="256"/>
      <c r="AE1605" s="256"/>
      <c r="AF1605" s="256"/>
      <c r="AG1605" s="256"/>
      <c r="AH1605" s="258"/>
      <c r="AI1605" s="259"/>
      <c r="AJ1605" s="258"/>
      <c r="AK1605" s="260"/>
      <c r="AL1605" s="261"/>
      <c r="AM1605" s="261"/>
      <c r="AN1605" s="261"/>
      <c r="AO1605" s="264"/>
    </row>
    <row r="1606" spans="21:41" ht="14.25">
      <c r="U1606" s="256"/>
      <c r="V1606" s="257"/>
      <c r="W1606" s="256"/>
      <c r="X1606" s="257"/>
      <c r="Y1606" s="257"/>
      <c r="Z1606" s="257"/>
      <c r="AA1606" s="256"/>
      <c r="AB1606" s="256"/>
      <c r="AC1606" s="256"/>
      <c r="AD1606" s="256"/>
      <c r="AE1606" s="256"/>
      <c r="AF1606" s="256"/>
      <c r="AG1606" s="256"/>
      <c r="AH1606" s="258"/>
      <c r="AI1606" s="259"/>
      <c r="AJ1606" s="258"/>
      <c r="AK1606" s="260"/>
      <c r="AL1606" s="261"/>
      <c r="AM1606" s="261"/>
      <c r="AN1606" s="261"/>
      <c r="AO1606" s="264"/>
    </row>
    <row r="1607" spans="21:41" ht="14.25">
      <c r="U1607" s="256"/>
      <c r="V1607" s="257"/>
      <c r="W1607" s="256"/>
      <c r="X1607" s="257"/>
      <c r="Y1607" s="257"/>
      <c r="Z1607" s="257"/>
      <c r="AA1607" s="256"/>
      <c r="AB1607" s="256"/>
      <c r="AC1607" s="256"/>
      <c r="AD1607" s="256"/>
      <c r="AE1607" s="256"/>
      <c r="AF1607" s="256"/>
      <c r="AG1607" s="256"/>
      <c r="AH1607" s="258"/>
      <c r="AI1607" s="259"/>
      <c r="AJ1607" s="258"/>
      <c r="AK1607" s="260"/>
      <c r="AL1607" s="261"/>
      <c r="AM1607" s="261"/>
      <c r="AN1607" s="261"/>
      <c r="AO1607" s="264"/>
    </row>
    <row r="1608" spans="21:41" ht="14.25">
      <c r="U1608" s="256"/>
      <c r="V1608" s="257"/>
      <c r="W1608" s="256"/>
      <c r="X1608" s="257"/>
      <c r="Y1608" s="257"/>
      <c r="Z1608" s="257"/>
      <c r="AA1608" s="256"/>
      <c r="AB1608" s="256"/>
      <c r="AC1608" s="256"/>
      <c r="AD1608" s="256"/>
      <c r="AE1608" s="256"/>
      <c r="AF1608" s="256"/>
      <c r="AG1608" s="256"/>
      <c r="AH1608" s="258"/>
      <c r="AI1608" s="259"/>
      <c r="AJ1608" s="258"/>
      <c r="AK1608" s="260"/>
      <c r="AL1608" s="261"/>
      <c r="AM1608" s="261"/>
      <c r="AN1608" s="261"/>
      <c r="AO1608" s="264"/>
    </row>
    <row r="1609" spans="21:41" ht="14.25">
      <c r="U1609" s="256"/>
      <c r="V1609" s="257"/>
      <c r="W1609" s="256"/>
      <c r="X1609" s="257"/>
      <c r="Y1609" s="257"/>
      <c r="Z1609" s="257"/>
      <c r="AA1609" s="256"/>
      <c r="AB1609" s="256"/>
      <c r="AC1609" s="256"/>
      <c r="AD1609" s="256"/>
      <c r="AE1609" s="256"/>
      <c r="AF1609" s="256"/>
      <c r="AG1609" s="256"/>
      <c r="AH1609" s="258"/>
      <c r="AI1609" s="259"/>
      <c r="AJ1609" s="258"/>
      <c r="AK1609" s="260"/>
      <c r="AL1609" s="261"/>
      <c r="AM1609" s="261"/>
      <c r="AN1609" s="261"/>
      <c r="AO1609" s="264"/>
    </row>
    <row r="1610" spans="21:41" ht="14.25">
      <c r="U1610" s="256"/>
      <c r="V1610" s="257"/>
      <c r="W1610" s="256"/>
      <c r="X1610" s="257"/>
      <c r="Y1610" s="257"/>
      <c r="Z1610" s="257"/>
      <c r="AA1610" s="256"/>
      <c r="AB1610" s="256"/>
      <c r="AC1610" s="256"/>
      <c r="AD1610" s="256"/>
      <c r="AE1610" s="256"/>
      <c r="AF1610" s="256"/>
      <c r="AG1610" s="256"/>
      <c r="AH1610" s="258"/>
      <c r="AI1610" s="259"/>
      <c r="AJ1610" s="258"/>
      <c r="AK1610" s="260"/>
      <c r="AL1610" s="261"/>
      <c r="AM1610" s="261"/>
      <c r="AN1610" s="261"/>
      <c r="AO1610" s="264"/>
    </row>
    <row r="1611" spans="21:41" ht="14.25">
      <c r="U1611" s="256"/>
      <c r="V1611" s="257"/>
      <c r="W1611" s="256"/>
      <c r="X1611" s="257"/>
      <c r="Y1611" s="257"/>
      <c r="Z1611" s="257"/>
      <c r="AA1611" s="256"/>
      <c r="AB1611" s="256"/>
      <c r="AC1611" s="256"/>
      <c r="AD1611" s="256"/>
      <c r="AE1611" s="256"/>
      <c r="AF1611" s="256"/>
      <c r="AG1611" s="256"/>
      <c r="AH1611" s="258"/>
      <c r="AI1611" s="259"/>
      <c r="AJ1611" s="258"/>
      <c r="AK1611" s="260"/>
      <c r="AL1611" s="261"/>
      <c r="AM1611" s="261"/>
      <c r="AN1611" s="261"/>
      <c r="AO1611" s="264"/>
    </row>
    <row r="1612" spans="21:41" ht="14.25">
      <c r="U1612" s="256"/>
      <c r="V1612" s="257"/>
      <c r="W1612" s="256"/>
      <c r="X1612" s="257"/>
      <c r="Y1612" s="257"/>
      <c r="Z1612" s="257"/>
      <c r="AA1612" s="256"/>
      <c r="AB1612" s="256"/>
      <c r="AC1612" s="256"/>
      <c r="AD1612" s="256"/>
      <c r="AE1612" s="256"/>
      <c r="AF1612" s="256"/>
      <c r="AG1612" s="256"/>
      <c r="AH1612" s="258"/>
      <c r="AI1612" s="259"/>
      <c r="AJ1612" s="258"/>
      <c r="AK1612" s="260"/>
      <c r="AL1612" s="261"/>
      <c r="AM1612" s="261"/>
      <c r="AN1612" s="261"/>
      <c r="AO1612" s="264"/>
    </row>
    <row r="1613" spans="21:41" ht="14.25">
      <c r="U1613" s="256"/>
      <c r="V1613" s="257"/>
      <c r="W1613" s="256"/>
      <c r="X1613" s="257"/>
      <c r="Y1613" s="257"/>
      <c r="Z1613" s="257"/>
      <c r="AA1613" s="256"/>
      <c r="AB1613" s="256"/>
      <c r="AC1613" s="256"/>
      <c r="AD1613" s="256"/>
      <c r="AE1613" s="256"/>
      <c r="AF1613" s="256"/>
      <c r="AG1613" s="256"/>
      <c r="AH1613" s="258"/>
      <c r="AI1613" s="259"/>
      <c r="AJ1613" s="258"/>
      <c r="AK1613" s="260"/>
      <c r="AL1613" s="261"/>
      <c r="AM1613" s="261"/>
      <c r="AN1613" s="261"/>
      <c r="AO1613" s="264"/>
    </row>
    <row r="1614" spans="21:41" ht="14.25">
      <c r="U1614" s="256"/>
      <c r="V1614" s="257"/>
      <c r="W1614" s="256"/>
      <c r="X1614" s="257"/>
      <c r="Y1614" s="257"/>
      <c r="Z1614" s="257"/>
      <c r="AA1614" s="256"/>
      <c r="AB1614" s="256"/>
      <c r="AC1614" s="256"/>
      <c r="AD1614" s="256"/>
      <c r="AE1614" s="256"/>
      <c r="AF1614" s="256"/>
      <c r="AG1614" s="256"/>
      <c r="AH1614" s="258"/>
      <c r="AI1614" s="259"/>
      <c r="AJ1614" s="258"/>
      <c r="AK1614" s="260"/>
      <c r="AL1614" s="261"/>
      <c r="AM1614" s="261"/>
      <c r="AN1614" s="261"/>
      <c r="AO1614" s="264"/>
    </row>
    <row r="1615" spans="21:41" ht="14.25">
      <c r="U1615" s="256"/>
      <c r="V1615" s="257"/>
      <c r="W1615" s="256"/>
      <c r="X1615" s="257"/>
      <c r="Y1615" s="257"/>
      <c r="Z1615" s="257"/>
      <c r="AA1615" s="256"/>
      <c r="AB1615" s="256"/>
      <c r="AC1615" s="256"/>
      <c r="AD1615" s="256"/>
      <c r="AE1615" s="256"/>
      <c r="AF1615" s="256"/>
      <c r="AG1615" s="256"/>
      <c r="AH1615" s="258"/>
      <c r="AI1615" s="259"/>
      <c r="AJ1615" s="258"/>
      <c r="AK1615" s="260"/>
      <c r="AL1615" s="261"/>
      <c r="AM1615" s="261"/>
      <c r="AN1615" s="261"/>
      <c r="AO1615" s="264"/>
    </row>
    <row r="1616" spans="21:41" ht="14.25">
      <c r="U1616" s="256"/>
      <c r="V1616" s="257"/>
      <c r="W1616" s="256"/>
      <c r="X1616" s="257"/>
      <c r="Y1616" s="257"/>
      <c r="Z1616" s="257"/>
      <c r="AA1616" s="256"/>
      <c r="AB1616" s="256"/>
      <c r="AC1616" s="256"/>
      <c r="AD1616" s="256"/>
      <c r="AE1616" s="256"/>
      <c r="AF1616" s="256"/>
      <c r="AG1616" s="256"/>
      <c r="AH1616" s="258"/>
      <c r="AI1616" s="259"/>
      <c r="AJ1616" s="258"/>
      <c r="AK1616" s="260"/>
      <c r="AL1616" s="261"/>
      <c r="AM1616" s="261"/>
      <c r="AN1616" s="261"/>
      <c r="AO1616" s="264"/>
    </row>
    <row r="1617" spans="21:41" ht="14.25">
      <c r="U1617" s="256"/>
      <c r="V1617" s="257"/>
      <c r="W1617" s="256"/>
      <c r="X1617" s="257"/>
      <c r="Y1617" s="257"/>
      <c r="Z1617" s="257"/>
      <c r="AA1617" s="256"/>
      <c r="AB1617" s="256"/>
      <c r="AC1617" s="256"/>
      <c r="AD1617" s="256"/>
      <c r="AE1617" s="256"/>
      <c r="AF1617" s="256"/>
      <c r="AG1617" s="256"/>
      <c r="AH1617" s="258"/>
      <c r="AI1617" s="259"/>
      <c r="AJ1617" s="258"/>
      <c r="AK1617" s="260"/>
      <c r="AL1617" s="261"/>
      <c r="AM1617" s="261"/>
      <c r="AN1617" s="261"/>
      <c r="AO1617" s="264"/>
    </row>
    <row r="1618" spans="21:41" ht="14.25">
      <c r="U1618" s="256"/>
      <c r="V1618" s="257"/>
      <c r="W1618" s="256"/>
      <c r="X1618" s="257"/>
      <c r="Y1618" s="257"/>
      <c r="Z1618" s="257"/>
      <c r="AA1618" s="256"/>
      <c r="AB1618" s="256"/>
      <c r="AC1618" s="256"/>
      <c r="AD1618" s="256"/>
      <c r="AE1618" s="256"/>
      <c r="AF1618" s="256"/>
      <c r="AG1618" s="256"/>
      <c r="AH1618" s="258"/>
      <c r="AI1618" s="259"/>
      <c r="AJ1618" s="258"/>
      <c r="AK1618" s="260"/>
      <c r="AL1618" s="261"/>
      <c r="AM1618" s="261"/>
      <c r="AN1618" s="261"/>
      <c r="AO1618" s="264"/>
    </row>
    <row r="1619" spans="21:41" ht="14.25">
      <c r="U1619" s="256"/>
      <c r="V1619" s="257"/>
      <c r="W1619" s="256"/>
      <c r="X1619" s="257"/>
      <c r="Y1619" s="257"/>
      <c r="Z1619" s="257"/>
      <c r="AA1619" s="256"/>
      <c r="AB1619" s="256"/>
      <c r="AC1619" s="256"/>
      <c r="AD1619" s="256"/>
      <c r="AE1619" s="256"/>
      <c r="AF1619" s="256"/>
      <c r="AG1619" s="256"/>
      <c r="AH1619" s="258"/>
      <c r="AI1619" s="259"/>
      <c r="AJ1619" s="258"/>
      <c r="AK1619" s="260"/>
      <c r="AL1619" s="261"/>
      <c r="AM1619" s="261"/>
      <c r="AN1619" s="261"/>
      <c r="AO1619" s="264"/>
    </row>
    <row r="1620" spans="21:41" ht="14.25">
      <c r="U1620" s="256"/>
      <c r="V1620" s="257"/>
      <c r="W1620" s="256"/>
      <c r="X1620" s="257"/>
      <c r="Y1620" s="257"/>
      <c r="Z1620" s="257"/>
      <c r="AA1620" s="256"/>
      <c r="AB1620" s="256"/>
      <c r="AC1620" s="256"/>
      <c r="AD1620" s="256"/>
      <c r="AE1620" s="256"/>
      <c r="AF1620" s="256"/>
      <c r="AG1620" s="256"/>
      <c r="AH1620" s="258"/>
      <c r="AI1620" s="259"/>
      <c r="AJ1620" s="258"/>
      <c r="AK1620" s="260"/>
      <c r="AL1620" s="261"/>
      <c r="AM1620" s="261"/>
      <c r="AN1620" s="261"/>
      <c r="AO1620" s="264"/>
    </row>
    <row r="1621" spans="21:41" ht="14.25">
      <c r="U1621" s="256"/>
      <c r="V1621" s="257"/>
      <c r="W1621" s="256"/>
      <c r="X1621" s="257"/>
      <c r="Y1621" s="257"/>
      <c r="Z1621" s="257"/>
      <c r="AA1621" s="256"/>
      <c r="AB1621" s="256"/>
      <c r="AC1621" s="256"/>
      <c r="AD1621" s="256"/>
      <c r="AE1621" s="256"/>
      <c r="AF1621" s="256"/>
      <c r="AG1621" s="256"/>
      <c r="AH1621" s="258"/>
      <c r="AI1621" s="259"/>
      <c r="AJ1621" s="258"/>
      <c r="AK1621" s="260"/>
      <c r="AL1621" s="261"/>
      <c r="AM1621" s="261"/>
      <c r="AN1621" s="261"/>
      <c r="AO1621" s="264"/>
    </row>
    <row r="1622" spans="21:41" ht="14.25">
      <c r="U1622" s="256"/>
      <c r="V1622" s="257"/>
      <c r="W1622" s="256"/>
      <c r="X1622" s="257"/>
      <c r="Y1622" s="257"/>
      <c r="Z1622" s="257"/>
      <c r="AA1622" s="256"/>
      <c r="AB1622" s="256"/>
      <c r="AC1622" s="256"/>
      <c r="AD1622" s="256"/>
      <c r="AE1622" s="256"/>
      <c r="AF1622" s="256"/>
      <c r="AG1622" s="256"/>
      <c r="AH1622" s="258"/>
      <c r="AI1622" s="259"/>
      <c r="AJ1622" s="258"/>
      <c r="AK1622" s="260"/>
      <c r="AL1622" s="261"/>
      <c r="AM1622" s="261"/>
      <c r="AN1622" s="261"/>
      <c r="AO1622" s="264"/>
    </row>
    <row r="1623" spans="21:41" ht="14.25">
      <c r="U1623" s="256"/>
      <c r="V1623" s="257"/>
      <c r="W1623" s="256"/>
      <c r="X1623" s="257"/>
      <c r="Y1623" s="257"/>
      <c r="Z1623" s="257"/>
      <c r="AA1623" s="256"/>
      <c r="AB1623" s="256"/>
      <c r="AC1623" s="256"/>
      <c r="AD1623" s="256"/>
      <c r="AE1623" s="256"/>
      <c r="AF1623" s="256"/>
      <c r="AG1623" s="256"/>
      <c r="AH1623" s="258"/>
      <c r="AI1623" s="259"/>
      <c r="AJ1623" s="258"/>
      <c r="AK1623" s="260"/>
      <c r="AL1623" s="261"/>
      <c r="AM1623" s="261"/>
      <c r="AN1623" s="261"/>
      <c r="AO1623" s="264"/>
    </row>
    <row r="1624" spans="21:41" ht="14.25">
      <c r="U1624" s="256"/>
      <c r="V1624" s="257"/>
      <c r="W1624" s="256"/>
      <c r="X1624" s="257"/>
      <c r="Y1624" s="257"/>
      <c r="Z1624" s="257"/>
      <c r="AA1624" s="256"/>
      <c r="AB1624" s="256"/>
      <c r="AC1624" s="256"/>
      <c r="AD1624" s="256"/>
      <c r="AE1624" s="256"/>
      <c r="AF1624" s="256"/>
      <c r="AG1624" s="256"/>
      <c r="AH1624" s="258"/>
      <c r="AI1624" s="259"/>
      <c r="AJ1624" s="258"/>
      <c r="AK1624" s="260"/>
      <c r="AL1624" s="261"/>
      <c r="AM1624" s="261"/>
      <c r="AN1624" s="261"/>
      <c r="AO1624" s="264"/>
    </row>
    <row r="1625" spans="21:41" ht="14.25">
      <c r="U1625" s="256"/>
      <c r="V1625" s="257"/>
      <c r="W1625" s="256"/>
      <c r="X1625" s="257"/>
      <c r="Y1625" s="257"/>
      <c r="Z1625" s="257"/>
      <c r="AA1625" s="256"/>
      <c r="AB1625" s="256"/>
      <c r="AC1625" s="256"/>
      <c r="AD1625" s="256"/>
      <c r="AE1625" s="256"/>
      <c r="AF1625" s="256"/>
      <c r="AG1625" s="256"/>
      <c r="AH1625" s="258"/>
      <c r="AI1625" s="259"/>
      <c r="AJ1625" s="258"/>
      <c r="AK1625" s="260"/>
      <c r="AL1625" s="261"/>
      <c r="AM1625" s="261"/>
      <c r="AN1625" s="261"/>
      <c r="AO1625" s="264"/>
    </row>
    <row r="1626" spans="21:41" ht="14.25">
      <c r="U1626" s="256"/>
      <c r="V1626" s="257"/>
      <c r="W1626" s="256"/>
      <c r="X1626" s="257"/>
      <c r="Y1626" s="257"/>
      <c r="Z1626" s="257"/>
      <c r="AA1626" s="256"/>
      <c r="AB1626" s="256"/>
      <c r="AC1626" s="256"/>
      <c r="AD1626" s="256"/>
      <c r="AE1626" s="256"/>
      <c r="AF1626" s="256"/>
      <c r="AG1626" s="256"/>
      <c r="AH1626" s="258"/>
      <c r="AI1626" s="259"/>
      <c r="AJ1626" s="258"/>
      <c r="AK1626" s="260"/>
      <c r="AL1626" s="261"/>
      <c r="AM1626" s="261"/>
      <c r="AN1626" s="261"/>
      <c r="AO1626" s="264"/>
    </row>
    <row r="1627" spans="21:41" ht="14.25">
      <c r="U1627" s="256"/>
      <c r="V1627" s="257"/>
      <c r="W1627" s="256"/>
      <c r="X1627" s="257"/>
      <c r="Y1627" s="257"/>
      <c r="Z1627" s="257"/>
      <c r="AA1627" s="256"/>
      <c r="AB1627" s="256"/>
      <c r="AC1627" s="256"/>
      <c r="AD1627" s="256"/>
      <c r="AE1627" s="256"/>
      <c r="AF1627" s="256"/>
      <c r="AG1627" s="256"/>
      <c r="AH1627" s="258"/>
      <c r="AI1627" s="259"/>
      <c r="AJ1627" s="258"/>
      <c r="AK1627" s="260"/>
      <c r="AL1627" s="261"/>
      <c r="AM1627" s="261"/>
      <c r="AN1627" s="261"/>
      <c r="AO1627" s="264"/>
    </row>
    <row r="1628" spans="21:41" ht="14.25">
      <c r="U1628" s="256"/>
      <c r="V1628" s="257"/>
      <c r="W1628" s="256"/>
      <c r="X1628" s="257"/>
      <c r="Y1628" s="257"/>
      <c r="Z1628" s="257"/>
      <c r="AA1628" s="256"/>
      <c r="AB1628" s="256"/>
      <c r="AC1628" s="256"/>
      <c r="AD1628" s="256"/>
      <c r="AE1628" s="256"/>
      <c r="AF1628" s="256"/>
      <c r="AG1628" s="256"/>
      <c r="AH1628" s="258"/>
      <c r="AI1628" s="259"/>
      <c r="AJ1628" s="258"/>
      <c r="AK1628" s="260"/>
      <c r="AL1628" s="261"/>
      <c r="AM1628" s="261"/>
      <c r="AN1628" s="261"/>
      <c r="AO1628" s="264"/>
    </row>
    <row r="1629" spans="21:41" ht="14.25">
      <c r="U1629" s="256"/>
      <c r="V1629" s="257"/>
      <c r="W1629" s="256"/>
      <c r="X1629" s="257"/>
      <c r="Y1629" s="257"/>
      <c r="Z1629" s="257"/>
      <c r="AA1629" s="256"/>
      <c r="AB1629" s="256"/>
      <c r="AC1629" s="256"/>
      <c r="AD1629" s="256"/>
      <c r="AE1629" s="256"/>
      <c r="AF1629" s="256"/>
      <c r="AG1629" s="256"/>
      <c r="AH1629" s="258"/>
      <c r="AI1629" s="259"/>
      <c r="AJ1629" s="258"/>
      <c r="AK1629" s="260"/>
      <c r="AL1629" s="261"/>
      <c r="AM1629" s="261"/>
      <c r="AN1629" s="261"/>
      <c r="AO1629" s="264"/>
    </row>
    <row r="1630" spans="21:41" ht="14.25">
      <c r="U1630" s="256"/>
      <c r="V1630" s="257"/>
      <c r="W1630" s="256"/>
      <c r="X1630" s="257"/>
      <c r="Y1630" s="257"/>
      <c r="Z1630" s="257"/>
      <c r="AA1630" s="256"/>
      <c r="AB1630" s="256"/>
      <c r="AC1630" s="256"/>
      <c r="AD1630" s="256"/>
      <c r="AE1630" s="256"/>
      <c r="AF1630" s="256"/>
      <c r="AG1630" s="256"/>
      <c r="AH1630" s="258"/>
      <c r="AI1630" s="259"/>
      <c r="AJ1630" s="258"/>
      <c r="AK1630" s="260"/>
      <c r="AL1630" s="261"/>
      <c r="AM1630" s="261"/>
      <c r="AN1630" s="261"/>
      <c r="AO1630" s="264"/>
    </row>
    <row r="1631" spans="21:41" ht="14.25">
      <c r="U1631" s="256"/>
      <c r="V1631" s="257"/>
      <c r="W1631" s="256"/>
      <c r="X1631" s="257"/>
      <c r="Y1631" s="257"/>
      <c r="Z1631" s="257"/>
      <c r="AA1631" s="256"/>
      <c r="AB1631" s="256"/>
      <c r="AC1631" s="256"/>
      <c r="AD1631" s="256"/>
      <c r="AE1631" s="256"/>
      <c r="AF1631" s="256"/>
      <c r="AG1631" s="256"/>
      <c r="AH1631" s="258"/>
      <c r="AI1631" s="259"/>
      <c r="AJ1631" s="258"/>
      <c r="AK1631" s="260"/>
      <c r="AL1631" s="261"/>
      <c r="AM1631" s="261"/>
      <c r="AN1631" s="261"/>
      <c r="AO1631" s="264"/>
    </row>
    <row r="1632" spans="21:41" ht="14.25">
      <c r="U1632" s="256"/>
      <c r="V1632" s="257"/>
      <c r="W1632" s="256"/>
      <c r="X1632" s="257"/>
      <c r="Y1632" s="257"/>
      <c r="Z1632" s="257"/>
      <c r="AA1632" s="256"/>
      <c r="AB1632" s="256"/>
      <c r="AC1632" s="256"/>
      <c r="AD1632" s="256"/>
      <c r="AE1632" s="256"/>
      <c r="AF1632" s="256"/>
      <c r="AG1632" s="256"/>
      <c r="AH1632" s="258"/>
      <c r="AI1632" s="259"/>
      <c r="AJ1632" s="258"/>
      <c r="AK1632" s="260"/>
      <c r="AL1632" s="261"/>
      <c r="AM1632" s="261"/>
      <c r="AN1632" s="261"/>
      <c r="AO1632" s="264"/>
    </row>
    <row r="1633" spans="21:41" ht="14.25">
      <c r="U1633" s="256"/>
      <c r="V1633" s="257"/>
      <c r="W1633" s="256"/>
      <c r="X1633" s="257"/>
      <c r="Y1633" s="257"/>
      <c r="Z1633" s="257"/>
      <c r="AA1633" s="256"/>
      <c r="AB1633" s="256"/>
      <c r="AC1633" s="256"/>
      <c r="AD1633" s="256"/>
      <c r="AE1633" s="256"/>
      <c r="AF1633" s="256"/>
      <c r="AG1633" s="256"/>
      <c r="AH1633" s="258"/>
      <c r="AI1633" s="259"/>
      <c r="AJ1633" s="258"/>
      <c r="AK1633" s="260"/>
      <c r="AL1633" s="261"/>
      <c r="AM1633" s="261"/>
      <c r="AN1633" s="261"/>
      <c r="AO1633" s="264"/>
    </row>
    <row r="1634" spans="21:41" ht="14.25">
      <c r="U1634" s="256"/>
      <c r="V1634" s="257"/>
      <c r="W1634" s="256"/>
      <c r="X1634" s="257"/>
      <c r="Y1634" s="257"/>
      <c r="Z1634" s="257"/>
      <c r="AA1634" s="256"/>
      <c r="AB1634" s="256"/>
      <c r="AC1634" s="256"/>
      <c r="AD1634" s="256"/>
      <c r="AE1634" s="256"/>
      <c r="AF1634" s="256"/>
      <c r="AG1634" s="256"/>
      <c r="AH1634" s="258"/>
      <c r="AI1634" s="259"/>
      <c r="AJ1634" s="258"/>
      <c r="AK1634" s="260"/>
      <c r="AL1634" s="261"/>
      <c r="AM1634" s="261"/>
      <c r="AN1634" s="261"/>
      <c r="AO1634" s="264"/>
    </row>
    <row r="1635" spans="21:41" ht="14.25">
      <c r="U1635" s="256"/>
      <c r="V1635" s="257"/>
      <c r="W1635" s="256"/>
      <c r="X1635" s="257"/>
      <c r="Y1635" s="257"/>
      <c r="Z1635" s="257"/>
      <c r="AA1635" s="256"/>
      <c r="AB1635" s="256"/>
      <c r="AC1635" s="256"/>
      <c r="AD1635" s="256"/>
      <c r="AE1635" s="256"/>
      <c r="AF1635" s="256"/>
      <c r="AG1635" s="256"/>
      <c r="AH1635" s="258"/>
      <c r="AI1635" s="259"/>
      <c r="AJ1635" s="258"/>
      <c r="AK1635" s="260"/>
      <c r="AL1635" s="261"/>
      <c r="AM1635" s="261"/>
      <c r="AN1635" s="261"/>
      <c r="AO1635" s="264"/>
    </row>
    <row r="1636" spans="21:41" ht="14.25">
      <c r="U1636" s="256"/>
      <c r="V1636" s="257"/>
      <c r="W1636" s="256"/>
      <c r="X1636" s="257"/>
      <c r="Y1636" s="257"/>
      <c r="Z1636" s="257"/>
      <c r="AA1636" s="256"/>
      <c r="AB1636" s="256"/>
      <c r="AC1636" s="256"/>
      <c r="AD1636" s="256"/>
      <c r="AE1636" s="256"/>
      <c r="AF1636" s="256"/>
      <c r="AG1636" s="256"/>
      <c r="AH1636" s="258"/>
      <c r="AI1636" s="259"/>
      <c r="AJ1636" s="258"/>
      <c r="AK1636" s="260"/>
      <c r="AL1636" s="261"/>
      <c r="AM1636" s="261"/>
      <c r="AN1636" s="261"/>
      <c r="AO1636" s="264"/>
    </row>
    <row r="1637" spans="21:41" ht="14.25">
      <c r="U1637" s="256"/>
      <c r="V1637" s="257"/>
      <c r="W1637" s="256"/>
      <c r="X1637" s="257"/>
      <c r="Y1637" s="257"/>
      <c r="Z1637" s="257"/>
      <c r="AA1637" s="256"/>
      <c r="AB1637" s="256"/>
      <c r="AC1637" s="256"/>
      <c r="AD1637" s="256"/>
      <c r="AE1637" s="256"/>
      <c r="AF1637" s="256"/>
      <c r="AG1637" s="256"/>
      <c r="AH1637" s="258"/>
      <c r="AI1637" s="259"/>
      <c r="AJ1637" s="258"/>
      <c r="AK1637" s="260"/>
      <c r="AL1637" s="261"/>
      <c r="AM1637" s="261"/>
      <c r="AN1637" s="261"/>
      <c r="AO1637" s="264"/>
    </row>
    <row r="1638" spans="21:41" ht="14.25">
      <c r="U1638" s="256"/>
      <c r="V1638" s="257"/>
      <c r="W1638" s="256"/>
      <c r="X1638" s="257"/>
      <c r="Y1638" s="257"/>
      <c r="Z1638" s="257"/>
      <c r="AA1638" s="256"/>
      <c r="AB1638" s="256"/>
      <c r="AC1638" s="256"/>
      <c r="AD1638" s="256"/>
      <c r="AE1638" s="256"/>
      <c r="AF1638" s="256"/>
      <c r="AG1638" s="256"/>
      <c r="AH1638" s="258"/>
      <c r="AI1638" s="259"/>
      <c r="AJ1638" s="258"/>
      <c r="AK1638" s="260"/>
      <c r="AL1638" s="261"/>
      <c r="AM1638" s="261"/>
      <c r="AN1638" s="261"/>
      <c r="AO1638" s="264"/>
    </row>
    <row r="1639" spans="21:41" ht="14.25">
      <c r="U1639" s="256"/>
      <c r="V1639" s="257"/>
      <c r="W1639" s="256"/>
      <c r="X1639" s="257"/>
      <c r="Y1639" s="257"/>
      <c r="Z1639" s="257"/>
      <c r="AA1639" s="256"/>
      <c r="AB1639" s="256"/>
      <c r="AC1639" s="256"/>
      <c r="AD1639" s="256"/>
      <c r="AE1639" s="256"/>
      <c r="AF1639" s="256"/>
      <c r="AG1639" s="256"/>
      <c r="AH1639" s="258"/>
      <c r="AI1639" s="259"/>
      <c r="AJ1639" s="258"/>
      <c r="AK1639" s="260"/>
      <c r="AL1639" s="261"/>
      <c r="AM1639" s="261"/>
      <c r="AN1639" s="261"/>
      <c r="AO1639" s="264"/>
    </row>
    <row r="1640" spans="21:41" ht="14.25">
      <c r="U1640" s="256"/>
      <c r="V1640" s="257"/>
      <c r="W1640" s="256"/>
      <c r="X1640" s="257"/>
      <c r="Y1640" s="257"/>
      <c r="Z1640" s="257"/>
      <c r="AA1640" s="256"/>
      <c r="AB1640" s="256"/>
      <c r="AC1640" s="256"/>
      <c r="AD1640" s="256"/>
      <c r="AE1640" s="256"/>
      <c r="AF1640" s="256"/>
      <c r="AG1640" s="256"/>
      <c r="AH1640" s="258"/>
      <c r="AI1640" s="259"/>
      <c r="AJ1640" s="258"/>
      <c r="AK1640" s="260"/>
      <c r="AL1640" s="261"/>
      <c r="AM1640" s="261"/>
      <c r="AN1640" s="261"/>
      <c r="AO1640" s="264"/>
    </row>
    <row r="1641" spans="21:41" ht="14.25">
      <c r="U1641" s="256"/>
      <c r="V1641" s="257"/>
      <c r="W1641" s="256"/>
      <c r="X1641" s="257"/>
      <c r="Y1641" s="257"/>
      <c r="Z1641" s="257"/>
      <c r="AA1641" s="256"/>
      <c r="AB1641" s="256"/>
      <c r="AC1641" s="256"/>
      <c r="AD1641" s="256"/>
      <c r="AE1641" s="256"/>
      <c r="AF1641" s="256"/>
      <c r="AG1641" s="256"/>
      <c r="AH1641" s="258"/>
      <c r="AI1641" s="259"/>
      <c r="AJ1641" s="258"/>
      <c r="AK1641" s="260"/>
      <c r="AL1641" s="261"/>
      <c r="AM1641" s="261"/>
      <c r="AN1641" s="261"/>
      <c r="AO1641" s="264"/>
    </row>
    <row r="1642" spans="21:41" ht="14.25">
      <c r="U1642" s="256"/>
      <c r="V1642" s="257"/>
      <c r="W1642" s="256"/>
      <c r="X1642" s="257"/>
      <c r="Y1642" s="257"/>
      <c r="Z1642" s="257"/>
      <c r="AA1642" s="256"/>
      <c r="AB1642" s="256"/>
      <c r="AC1642" s="256"/>
      <c r="AD1642" s="256"/>
      <c r="AE1642" s="256"/>
      <c r="AF1642" s="256"/>
      <c r="AG1642" s="256"/>
      <c r="AH1642" s="258"/>
      <c r="AI1642" s="259"/>
      <c r="AJ1642" s="258"/>
      <c r="AK1642" s="260"/>
      <c r="AL1642" s="261"/>
      <c r="AM1642" s="261"/>
      <c r="AN1642" s="261"/>
      <c r="AO1642" s="264"/>
    </row>
    <row r="1643" spans="21:41" ht="14.25">
      <c r="U1643" s="256"/>
      <c r="V1643" s="257"/>
      <c r="W1643" s="256"/>
      <c r="X1643" s="257"/>
      <c r="Y1643" s="257"/>
      <c r="Z1643" s="257"/>
      <c r="AA1643" s="256"/>
      <c r="AB1643" s="256"/>
      <c r="AC1643" s="256"/>
      <c r="AD1643" s="256"/>
      <c r="AE1643" s="256"/>
      <c r="AF1643" s="256"/>
      <c r="AG1643" s="256"/>
      <c r="AH1643" s="258"/>
      <c r="AI1643" s="259"/>
      <c r="AJ1643" s="258"/>
      <c r="AK1643" s="260"/>
      <c r="AL1643" s="261"/>
      <c r="AM1643" s="261"/>
      <c r="AN1643" s="261"/>
      <c r="AO1643" s="264"/>
    </row>
    <row r="1644" spans="21:41" ht="14.25">
      <c r="U1644" s="256"/>
      <c r="V1644" s="257"/>
      <c r="W1644" s="256"/>
      <c r="X1644" s="257"/>
      <c r="Y1644" s="257"/>
      <c r="Z1644" s="257"/>
      <c r="AA1644" s="256"/>
      <c r="AB1644" s="256"/>
      <c r="AC1644" s="256"/>
      <c r="AD1644" s="256"/>
      <c r="AE1644" s="256"/>
      <c r="AF1644" s="256"/>
      <c r="AG1644" s="256"/>
      <c r="AH1644" s="258"/>
      <c r="AI1644" s="259"/>
      <c r="AJ1644" s="258"/>
      <c r="AK1644" s="260"/>
      <c r="AL1644" s="261"/>
      <c r="AM1644" s="261"/>
      <c r="AN1644" s="261"/>
      <c r="AO1644" s="264"/>
    </row>
    <row r="1645" spans="21:41" ht="14.25">
      <c r="U1645" s="256"/>
      <c r="V1645" s="257"/>
      <c r="W1645" s="256"/>
      <c r="X1645" s="257"/>
      <c r="Y1645" s="257"/>
      <c r="Z1645" s="257"/>
      <c r="AA1645" s="256"/>
      <c r="AB1645" s="256"/>
      <c r="AC1645" s="256"/>
      <c r="AD1645" s="256"/>
      <c r="AE1645" s="256"/>
      <c r="AF1645" s="256"/>
      <c r="AG1645" s="256"/>
      <c r="AH1645" s="258"/>
      <c r="AI1645" s="259"/>
      <c r="AJ1645" s="258"/>
      <c r="AK1645" s="260"/>
      <c r="AL1645" s="261"/>
      <c r="AM1645" s="261"/>
      <c r="AN1645" s="261"/>
      <c r="AO1645" s="264"/>
    </row>
    <row r="1646" spans="21:41" ht="14.25">
      <c r="U1646" s="256"/>
      <c r="V1646" s="257"/>
      <c r="W1646" s="256"/>
      <c r="X1646" s="257"/>
      <c r="Y1646" s="257"/>
      <c r="Z1646" s="257"/>
      <c r="AA1646" s="256"/>
      <c r="AB1646" s="256"/>
      <c r="AC1646" s="256"/>
      <c r="AD1646" s="256"/>
      <c r="AE1646" s="256"/>
      <c r="AF1646" s="256"/>
      <c r="AG1646" s="256"/>
      <c r="AH1646" s="258"/>
      <c r="AI1646" s="259"/>
      <c r="AJ1646" s="258"/>
      <c r="AK1646" s="260"/>
      <c r="AL1646" s="261"/>
      <c r="AM1646" s="261"/>
      <c r="AN1646" s="261"/>
      <c r="AO1646" s="264"/>
    </row>
    <row r="1647" spans="21:41" ht="14.25">
      <c r="U1647" s="256"/>
      <c r="V1647" s="257"/>
      <c r="W1647" s="256"/>
      <c r="X1647" s="257"/>
      <c r="Y1647" s="257"/>
      <c r="Z1647" s="257"/>
      <c r="AA1647" s="256"/>
      <c r="AB1647" s="256"/>
      <c r="AC1647" s="256"/>
      <c r="AD1647" s="256"/>
      <c r="AE1647" s="256"/>
      <c r="AF1647" s="256"/>
      <c r="AG1647" s="256"/>
      <c r="AH1647" s="258"/>
      <c r="AI1647" s="259"/>
      <c r="AJ1647" s="258"/>
      <c r="AK1647" s="260"/>
      <c r="AL1647" s="261"/>
      <c r="AM1647" s="261"/>
      <c r="AN1647" s="261"/>
      <c r="AO1647" s="264"/>
    </row>
    <row r="1648" spans="21:41" ht="14.25">
      <c r="U1648" s="256"/>
      <c r="V1648" s="257"/>
      <c r="W1648" s="256"/>
      <c r="X1648" s="257"/>
      <c r="Y1648" s="257"/>
      <c r="Z1648" s="257"/>
      <c r="AA1648" s="256"/>
      <c r="AB1648" s="256"/>
      <c r="AC1648" s="256"/>
      <c r="AD1648" s="256"/>
      <c r="AE1648" s="256"/>
      <c r="AF1648" s="256"/>
      <c r="AG1648" s="256"/>
      <c r="AH1648" s="258"/>
      <c r="AI1648" s="259"/>
      <c r="AJ1648" s="258"/>
      <c r="AK1648" s="260"/>
      <c r="AL1648" s="261"/>
      <c r="AM1648" s="261"/>
      <c r="AN1648" s="261"/>
      <c r="AO1648" s="264"/>
    </row>
    <row r="1649" spans="21:41" ht="14.25">
      <c r="U1649" s="256"/>
      <c r="V1649" s="257"/>
      <c r="W1649" s="256"/>
      <c r="X1649" s="257"/>
      <c r="Y1649" s="257"/>
      <c r="Z1649" s="257"/>
      <c r="AA1649" s="256"/>
      <c r="AB1649" s="256"/>
      <c r="AC1649" s="256"/>
      <c r="AD1649" s="256"/>
      <c r="AE1649" s="256"/>
      <c r="AF1649" s="256"/>
      <c r="AG1649" s="256"/>
      <c r="AH1649" s="258"/>
      <c r="AI1649" s="259"/>
      <c r="AJ1649" s="258"/>
      <c r="AK1649" s="260"/>
      <c r="AL1649" s="261"/>
      <c r="AM1649" s="261"/>
      <c r="AN1649" s="261"/>
      <c r="AO1649" s="264"/>
    </row>
    <row r="1650" spans="21:41" ht="14.25">
      <c r="U1650" s="256"/>
      <c r="V1650" s="257"/>
      <c r="W1650" s="256"/>
      <c r="X1650" s="257"/>
      <c r="Y1650" s="257"/>
      <c r="Z1650" s="257"/>
      <c r="AA1650" s="256"/>
      <c r="AB1650" s="256"/>
      <c r="AC1650" s="256"/>
      <c r="AD1650" s="256"/>
      <c r="AE1650" s="256"/>
      <c r="AF1650" s="256"/>
      <c r="AG1650" s="256"/>
      <c r="AH1650" s="258"/>
      <c r="AI1650" s="259"/>
      <c r="AJ1650" s="258"/>
      <c r="AK1650" s="260"/>
      <c r="AL1650" s="261"/>
      <c r="AM1650" s="261"/>
      <c r="AN1650" s="261"/>
      <c r="AO1650" s="264"/>
    </row>
    <row r="1651" spans="21:41" ht="14.25">
      <c r="U1651" s="256"/>
      <c r="V1651" s="257"/>
      <c r="W1651" s="256"/>
      <c r="X1651" s="257"/>
      <c r="Y1651" s="257"/>
      <c r="Z1651" s="257"/>
      <c r="AA1651" s="256"/>
      <c r="AB1651" s="256"/>
      <c r="AC1651" s="256"/>
      <c r="AD1651" s="256"/>
      <c r="AE1651" s="256"/>
      <c r="AF1651" s="256"/>
      <c r="AG1651" s="256"/>
      <c r="AH1651" s="258"/>
      <c r="AI1651" s="259"/>
      <c r="AJ1651" s="258"/>
      <c r="AK1651" s="260"/>
      <c r="AL1651" s="261"/>
      <c r="AM1651" s="261"/>
      <c r="AN1651" s="261"/>
      <c r="AO1651" s="264"/>
    </row>
    <row r="1652" spans="21:41" ht="14.25">
      <c r="U1652" s="256"/>
      <c r="V1652" s="257"/>
      <c r="W1652" s="256"/>
      <c r="X1652" s="257"/>
      <c r="Y1652" s="257"/>
      <c r="Z1652" s="257"/>
      <c r="AA1652" s="256"/>
      <c r="AB1652" s="256"/>
      <c r="AC1652" s="256"/>
      <c r="AD1652" s="256"/>
      <c r="AE1652" s="256"/>
      <c r="AF1652" s="256"/>
      <c r="AG1652" s="256"/>
      <c r="AH1652" s="258"/>
      <c r="AI1652" s="259"/>
      <c r="AJ1652" s="258"/>
      <c r="AK1652" s="260"/>
      <c r="AL1652" s="261"/>
      <c r="AM1652" s="261"/>
      <c r="AN1652" s="261"/>
      <c r="AO1652" s="264"/>
    </row>
    <row r="1653" spans="21:41" ht="14.25">
      <c r="U1653" s="256"/>
      <c r="V1653" s="257"/>
      <c r="W1653" s="256"/>
      <c r="X1653" s="257"/>
      <c r="Y1653" s="257"/>
      <c r="Z1653" s="257"/>
      <c r="AA1653" s="256"/>
      <c r="AB1653" s="256"/>
      <c r="AC1653" s="256"/>
      <c r="AD1653" s="256"/>
      <c r="AE1653" s="256"/>
      <c r="AF1653" s="256"/>
      <c r="AG1653" s="256"/>
      <c r="AH1653" s="258"/>
      <c r="AI1653" s="259"/>
      <c r="AJ1653" s="258"/>
      <c r="AK1653" s="260"/>
      <c r="AL1653" s="261"/>
      <c r="AM1653" s="261"/>
      <c r="AN1653" s="261"/>
      <c r="AO1653" s="264"/>
    </row>
    <row r="1654" spans="21:41" ht="14.25">
      <c r="U1654" s="256"/>
      <c r="V1654" s="257"/>
      <c r="W1654" s="256"/>
      <c r="X1654" s="257"/>
      <c r="Y1654" s="257"/>
      <c r="Z1654" s="257"/>
      <c r="AA1654" s="256"/>
      <c r="AB1654" s="256"/>
      <c r="AC1654" s="256"/>
      <c r="AD1654" s="256"/>
      <c r="AE1654" s="256"/>
      <c r="AF1654" s="256"/>
      <c r="AG1654" s="256"/>
      <c r="AH1654" s="258"/>
      <c r="AI1654" s="259"/>
      <c r="AJ1654" s="258"/>
      <c r="AK1654" s="260"/>
      <c r="AL1654" s="261"/>
      <c r="AM1654" s="261"/>
      <c r="AN1654" s="261"/>
      <c r="AO1654" s="264"/>
    </row>
    <row r="1655" spans="21:41" ht="14.25">
      <c r="U1655" s="256"/>
      <c r="V1655" s="257"/>
      <c r="W1655" s="256"/>
      <c r="X1655" s="257"/>
      <c r="Y1655" s="257"/>
      <c r="Z1655" s="257"/>
      <c r="AA1655" s="256"/>
      <c r="AB1655" s="256"/>
      <c r="AC1655" s="256"/>
      <c r="AD1655" s="256"/>
      <c r="AE1655" s="256"/>
      <c r="AF1655" s="256"/>
      <c r="AG1655" s="256"/>
      <c r="AH1655" s="258"/>
      <c r="AI1655" s="259"/>
      <c r="AJ1655" s="258"/>
      <c r="AK1655" s="260"/>
      <c r="AL1655" s="261"/>
      <c r="AM1655" s="261"/>
      <c r="AN1655" s="261"/>
      <c r="AO1655" s="264"/>
    </row>
    <row r="1656" spans="21:41" ht="14.25">
      <c r="U1656" s="256"/>
      <c r="V1656" s="257"/>
      <c r="W1656" s="256"/>
      <c r="X1656" s="257"/>
      <c r="Y1656" s="257"/>
      <c r="Z1656" s="257"/>
      <c r="AA1656" s="256"/>
      <c r="AB1656" s="256"/>
      <c r="AC1656" s="256"/>
      <c r="AD1656" s="256"/>
      <c r="AE1656" s="256"/>
      <c r="AF1656" s="256"/>
      <c r="AG1656" s="256"/>
      <c r="AH1656" s="258"/>
      <c r="AI1656" s="259"/>
      <c r="AJ1656" s="258"/>
      <c r="AK1656" s="260"/>
      <c r="AL1656" s="261"/>
      <c r="AM1656" s="261"/>
      <c r="AN1656" s="261"/>
      <c r="AO1656" s="264"/>
    </row>
    <row r="1657" spans="21:41" ht="14.25">
      <c r="U1657" s="256"/>
      <c r="V1657" s="257"/>
      <c r="W1657" s="256"/>
      <c r="X1657" s="257"/>
      <c r="Y1657" s="257"/>
      <c r="Z1657" s="257"/>
      <c r="AA1657" s="256"/>
      <c r="AB1657" s="256"/>
      <c r="AC1657" s="256"/>
      <c r="AD1657" s="256"/>
      <c r="AE1657" s="256"/>
      <c r="AF1657" s="256"/>
      <c r="AG1657" s="256"/>
      <c r="AH1657" s="258"/>
      <c r="AI1657" s="259"/>
      <c r="AJ1657" s="258"/>
      <c r="AK1657" s="260"/>
      <c r="AL1657" s="261"/>
      <c r="AM1657" s="261"/>
      <c r="AN1657" s="261"/>
      <c r="AO1657" s="264"/>
    </row>
    <row r="1658" spans="21:41" ht="14.25">
      <c r="U1658" s="256"/>
      <c r="V1658" s="257"/>
      <c r="W1658" s="256"/>
      <c r="X1658" s="257"/>
      <c r="Y1658" s="257"/>
      <c r="Z1658" s="257"/>
      <c r="AA1658" s="256"/>
      <c r="AB1658" s="256"/>
      <c r="AC1658" s="256"/>
      <c r="AD1658" s="256"/>
      <c r="AE1658" s="256"/>
      <c r="AF1658" s="256"/>
      <c r="AG1658" s="256"/>
      <c r="AH1658" s="258"/>
      <c r="AI1658" s="259"/>
      <c r="AJ1658" s="258"/>
      <c r="AK1658" s="260"/>
      <c r="AL1658" s="261"/>
      <c r="AM1658" s="261"/>
      <c r="AN1658" s="261"/>
      <c r="AO1658" s="264"/>
    </row>
    <row r="1659" spans="21:41" ht="14.25">
      <c r="U1659" s="256"/>
      <c r="V1659" s="257"/>
      <c r="W1659" s="256"/>
      <c r="X1659" s="257"/>
      <c r="Y1659" s="257"/>
      <c r="Z1659" s="257"/>
      <c r="AA1659" s="256"/>
      <c r="AB1659" s="256"/>
      <c r="AC1659" s="256"/>
      <c r="AD1659" s="256"/>
      <c r="AE1659" s="256"/>
      <c r="AF1659" s="256"/>
      <c r="AG1659" s="256"/>
      <c r="AH1659" s="258"/>
      <c r="AI1659" s="259"/>
      <c r="AJ1659" s="258"/>
      <c r="AK1659" s="260"/>
      <c r="AL1659" s="261"/>
      <c r="AM1659" s="261"/>
      <c r="AN1659" s="261"/>
      <c r="AO1659" s="264"/>
    </row>
    <row r="1660" spans="21:41" ht="14.25">
      <c r="U1660" s="256"/>
      <c r="V1660" s="257"/>
      <c r="W1660" s="256"/>
      <c r="X1660" s="257"/>
      <c r="Y1660" s="257"/>
      <c r="Z1660" s="257"/>
      <c r="AA1660" s="256"/>
      <c r="AB1660" s="256"/>
      <c r="AC1660" s="256"/>
      <c r="AD1660" s="256"/>
      <c r="AE1660" s="256"/>
      <c r="AF1660" s="256"/>
      <c r="AG1660" s="256"/>
      <c r="AH1660" s="258"/>
      <c r="AI1660" s="259"/>
      <c r="AJ1660" s="258"/>
      <c r="AK1660" s="260"/>
      <c r="AL1660" s="261"/>
      <c r="AM1660" s="261"/>
      <c r="AN1660" s="261"/>
      <c r="AO1660" s="264"/>
    </row>
    <row r="1661" spans="21:41" ht="14.25">
      <c r="U1661" s="256"/>
      <c r="V1661" s="257"/>
      <c r="W1661" s="256"/>
      <c r="X1661" s="257"/>
      <c r="Y1661" s="257"/>
      <c r="Z1661" s="257"/>
      <c r="AA1661" s="256"/>
      <c r="AB1661" s="256"/>
      <c r="AC1661" s="256"/>
      <c r="AD1661" s="256"/>
      <c r="AE1661" s="256"/>
      <c r="AF1661" s="256"/>
      <c r="AG1661" s="256"/>
      <c r="AH1661" s="258"/>
      <c r="AI1661" s="259"/>
      <c r="AJ1661" s="258"/>
      <c r="AK1661" s="260"/>
      <c r="AL1661" s="261"/>
      <c r="AM1661" s="261"/>
      <c r="AN1661" s="261"/>
      <c r="AO1661" s="264"/>
    </row>
    <row r="1662" spans="21:41" ht="14.25">
      <c r="U1662" s="256"/>
      <c r="V1662" s="257"/>
      <c r="W1662" s="256"/>
      <c r="X1662" s="257"/>
      <c r="Y1662" s="257"/>
      <c r="Z1662" s="257"/>
      <c r="AA1662" s="256"/>
      <c r="AB1662" s="256"/>
      <c r="AC1662" s="256"/>
      <c r="AD1662" s="256"/>
      <c r="AE1662" s="256"/>
      <c r="AF1662" s="256"/>
      <c r="AG1662" s="256"/>
      <c r="AH1662" s="258"/>
      <c r="AI1662" s="259"/>
      <c r="AJ1662" s="258"/>
      <c r="AK1662" s="260"/>
      <c r="AL1662" s="261"/>
      <c r="AM1662" s="261"/>
      <c r="AN1662" s="261"/>
      <c r="AO1662" s="264"/>
    </row>
    <row r="1663" spans="21:41" ht="14.25">
      <c r="U1663" s="256"/>
      <c r="V1663" s="257"/>
      <c r="W1663" s="256"/>
      <c r="X1663" s="257"/>
      <c r="Y1663" s="257"/>
      <c r="Z1663" s="257"/>
      <c r="AA1663" s="256"/>
      <c r="AB1663" s="256"/>
      <c r="AC1663" s="256"/>
      <c r="AD1663" s="256"/>
      <c r="AE1663" s="256"/>
      <c r="AF1663" s="256"/>
      <c r="AG1663" s="256"/>
      <c r="AH1663" s="258"/>
      <c r="AI1663" s="259"/>
      <c r="AJ1663" s="258"/>
      <c r="AK1663" s="260"/>
      <c r="AL1663" s="261"/>
      <c r="AM1663" s="261"/>
      <c r="AN1663" s="261"/>
      <c r="AO1663" s="264"/>
    </row>
    <row r="1664" spans="21:41" ht="14.25">
      <c r="U1664" s="256"/>
      <c r="V1664" s="257"/>
      <c r="W1664" s="256"/>
      <c r="X1664" s="257"/>
      <c r="Y1664" s="257"/>
      <c r="Z1664" s="257"/>
      <c r="AA1664" s="256"/>
      <c r="AB1664" s="256"/>
      <c r="AC1664" s="256"/>
      <c r="AD1664" s="256"/>
      <c r="AE1664" s="256"/>
      <c r="AF1664" s="256"/>
      <c r="AG1664" s="256"/>
      <c r="AH1664" s="258"/>
      <c r="AI1664" s="259"/>
      <c r="AJ1664" s="258"/>
      <c r="AK1664" s="260"/>
      <c r="AL1664" s="261"/>
      <c r="AM1664" s="261"/>
      <c r="AN1664" s="261"/>
      <c r="AO1664" s="264"/>
    </row>
    <row r="1665" spans="21:41" ht="14.25">
      <c r="U1665" s="256"/>
      <c r="V1665" s="257"/>
      <c r="W1665" s="256"/>
      <c r="X1665" s="257"/>
      <c r="Y1665" s="257"/>
      <c r="Z1665" s="257"/>
      <c r="AA1665" s="256"/>
      <c r="AB1665" s="256"/>
      <c r="AC1665" s="256"/>
      <c r="AD1665" s="256"/>
      <c r="AE1665" s="256"/>
      <c r="AF1665" s="256"/>
      <c r="AG1665" s="256"/>
      <c r="AH1665" s="258"/>
      <c r="AI1665" s="259"/>
      <c r="AJ1665" s="258"/>
      <c r="AK1665" s="260"/>
      <c r="AL1665" s="261"/>
      <c r="AM1665" s="261"/>
      <c r="AN1665" s="261"/>
      <c r="AO1665" s="264"/>
    </row>
    <row r="1666" spans="21:41" ht="14.25">
      <c r="U1666" s="256"/>
      <c r="V1666" s="257"/>
      <c r="W1666" s="256"/>
      <c r="X1666" s="257"/>
      <c r="Y1666" s="257"/>
      <c r="Z1666" s="257"/>
      <c r="AA1666" s="256"/>
      <c r="AB1666" s="256"/>
      <c r="AC1666" s="256"/>
      <c r="AD1666" s="256"/>
      <c r="AE1666" s="256"/>
      <c r="AF1666" s="256"/>
      <c r="AG1666" s="256"/>
      <c r="AH1666" s="258"/>
      <c r="AI1666" s="259"/>
      <c r="AJ1666" s="258"/>
      <c r="AK1666" s="260"/>
      <c r="AL1666" s="261"/>
      <c r="AM1666" s="261"/>
      <c r="AN1666" s="261"/>
      <c r="AO1666" s="264"/>
    </row>
    <row r="1667" spans="21:41" ht="14.25">
      <c r="U1667" s="256"/>
      <c r="V1667" s="257"/>
      <c r="W1667" s="256"/>
      <c r="X1667" s="257"/>
      <c r="Y1667" s="257"/>
      <c r="Z1667" s="257"/>
      <c r="AA1667" s="256"/>
      <c r="AB1667" s="256"/>
      <c r="AC1667" s="256"/>
      <c r="AD1667" s="256"/>
      <c r="AE1667" s="256"/>
      <c r="AF1667" s="256"/>
      <c r="AG1667" s="256"/>
      <c r="AH1667" s="258"/>
      <c r="AI1667" s="259"/>
      <c r="AJ1667" s="258"/>
      <c r="AK1667" s="260"/>
      <c r="AL1667" s="261"/>
      <c r="AM1667" s="261"/>
      <c r="AN1667" s="261"/>
      <c r="AO1667" s="264"/>
    </row>
    <row r="1668" spans="21:41" ht="14.25">
      <c r="U1668" s="256"/>
      <c r="V1668" s="257"/>
      <c r="W1668" s="256"/>
      <c r="X1668" s="257"/>
      <c r="Y1668" s="257"/>
      <c r="Z1668" s="257"/>
      <c r="AA1668" s="256"/>
      <c r="AB1668" s="256"/>
      <c r="AC1668" s="256"/>
      <c r="AD1668" s="256"/>
      <c r="AE1668" s="256"/>
      <c r="AF1668" s="256"/>
      <c r="AG1668" s="256"/>
      <c r="AH1668" s="258"/>
      <c r="AI1668" s="259"/>
      <c r="AJ1668" s="258"/>
      <c r="AK1668" s="260"/>
      <c r="AL1668" s="261"/>
      <c r="AM1668" s="261"/>
      <c r="AN1668" s="261"/>
      <c r="AO1668" s="264"/>
    </row>
    <row r="1669" spans="21:41" ht="14.25">
      <c r="U1669" s="256"/>
      <c r="V1669" s="257"/>
      <c r="W1669" s="256"/>
      <c r="X1669" s="257"/>
      <c r="Y1669" s="257"/>
      <c r="Z1669" s="257"/>
      <c r="AA1669" s="256"/>
      <c r="AB1669" s="256"/>
      <c r="AC1669" s="256"/>
      <c r="AD1669" s="256"/>
      <c r="AE1669" s="256"/>
      <c r="AF1669" s="256"/>
      <c r="AG1669" s="256"/>
      <c r="AH1669" s="258"/>
      <c r="AI1669" s="259"/>
      <c r="AJ1669" s="258"/>
      <c r="AK1669" s="260"/>
      <c r="AL1669" s="261"/>
      <c r="AM1669" s="261"/>
      <c r="AN1669" s="261"/>
      <c r="AO1669" s="264"/>
    </row>
    <row r="1670" spans="21:41" ht="14.25">
      <c r="U1670" s="256"/>
      <c r="V1670" s="257"/>
      <c r="W1670" s="256"/>
      <c r="X1670" s="257"/>
      <c r="Y1670" s="257"/>
      <c r="Z1670" s="257"/>
      <c r="AA1670" s="256"/>
      <c r="AB1670" s="256"/>
      <c r="AC1670" s="256"/>
      <c r="AD1670" s="256"/>
      <c r="AE1670" s="256"/>
      <c r="AF1670" s="256"/>
      <c r="AG1670" s="256"/>
      <c r="AH1670" s="258"/>
      <c r="AI1670" s="259"/>
      <c r="AJ1670" s="258"/>
      <c r="AK1670" s="260"/>
      <c r="AL1670" s="261"/>
      <c r="AM1670" s="261"/>
      <c r="AN1670" s="261"/>
      <c r="AO1670" s="264"/>
    </row>
    <row r="1671" spans="21:41" ht="14.25">
      <c r="U1671" s="256"/>
      <c r="V1671" s="257"/>
      <c r="W1671" s="256"/>
      <c r="X1671" s="257"/>
      <c r="Y1671" s="257"/>
      <c r="Z1671" s="257"/>
      <c r="AA1671" s="256"/>
      <c r="AB1671" s="256"/>
      <c r="AC1671" s="256"/>
      <c r="AD1671" s="256"/>
      <c r="AE1671" s="256"/>
      <c r="AF1671" s="256"/>
      <c r="AG1671" s="256"/>
      <c r="AH1671" s="258"/>
      <c r="AI1671" s="259"/>
      <c r="AJ1671" s="258"/>
      <c r="AK1671" s="260"/>
      <c r="AL1671" s="261"/>
      <c r="AM1671" s="261"/>
      <c r="AN1671" s="261"/>
      <c r="AO1671" s="264"/>
    </row>
    <row r="1672" spans="21:41" ht="14.25">
      <c r="U1672" s="256"/>
      <c r="V1672" s="257"/>
      <c r="W1672" s="256"/>
      <c r="X1672" s="257"/>
      <c r="Y1672" s="257"/>
      <c r="Z1672" s="257"/>
      <c r="AA1672" s="256"/>
      <c r="AB1672" s="256"/>
      <c r="AC1672" s="256"/>
      <c r="AD1672" s="256"/>
      <c r="AE1672" s="256"/>
      <c r="AF1672" s="256"/>
      <c r="AG1672" s="256"/>
      <c r="AH1672" s="258"/>
      <c r="AI1672" s="259"/>
      <c r="AJ1672" s="258"/>
      <c r="AK1672" s="260"/>
      <c r="AL1672" s="261"/>
      <c r="AM1672" s="261"/>
      <c r="AN1672" s="261"/>
      <c r="AO1672" s="264"/>
    </row>
    <row r="1673" spans="21:41" ht="14.25">
      <c r="U1673" s="256"/>
      <c r="V1673" s="257"/>
      <c r="W1673" s="256"/>
      <c r="X1673" s="257"/>
      <c r="Y1673" s="257"/>
      <c r="Z1673" s="257"/>
      <c r="AA1673" s="256"/>
      <c r="AB1673" s="256"/>
      <c r="AC1673" s="256"/>
      <c r="AD1673" s="256"/>
      <c r="AE1673" s="256"/>
      <c r="AF1673" s="256"/>
      <c r="AG1673" s="256"/>
      <c r="AH1673" s="258"/>
      <c r="AI1673" s="259"/>
      <c r="AJ1673" s="258"/>
      <c r="AK1673" s="260"/>
      <c r="AL1673" s="261"/>
      <c r="AM1673" s="261"/>
      <c r="AN1673" s="261"/>
      <c r="AO1673" s="264"/>
    </row>
    <row r="1674" spans="21:41" ht="14.25">
      <c r="U1674" s="256"/>
      <c r="V1674" s="257"/>
      <c r="W1674" s="256"/>
      <c r="X1674" s="257"/>
      <c r="Y1674" s="257"/>
      <c r="Z1674" s="257"/>
      <c r="AA1674" s="256"/>
      <c r="AB1674" s="256"/>
      <c r="AC1674" s="256"/>
      <c r="AD1674" s="256"/>
      <c r="AE1674" s="256"/>
      <c r="AF1674" s="256"/>
      <c r="AG1674" s="256"/>
      <c r="AH1674" s="258"/>
      <c r="AI1674" s="259"/>
      <c r="AJ1674" s="258"/>
      <c r="AK1674" s="260"/>
      <c r="AL1674" s="261"/>
      <c r="AM1674" s="261"/>
      <c r="AN1674" s="261"/>
      <c r="AO1674" s="264"/>
    </row>
    <row r="1675" spans="21:41" ht="14.25">
      <c r="U1675" s="256"/>
      <c r="V1675" s="257"/>
      <c r="W1675" s="256"/>
      <c r="X1675" s="257"/>
      <c r="Y1675" s="257"/>
      <c r="Z1675" s="257"/>
      <c r="AA1675" s="256"/>
      <c r="AB1675" s="256"/>
      <c r="AC1675" s="256"/>
      <c r="AD1675" s="256"/>
      <c r="AE1675" s="256"/>
      <c r="AF1675" s="256"/>
      <c r="AG1675" s="256"/>
      <c r="AH1675" s="258"/>
      <c r="AI1675" s="259"/>
      <c r="AJ1675" s="258"/>
      <c r="AK1675" s="260"/>
      <c r="AL1675" s="261"/>
      <c r="AM1675" s="261"/>
      <c r="AN1675" s="261"/>
      <c r="AO1675" s="264"/>
    </row>
    <row r="1676" spans="21:41" ht="14.25">
      <c r="U1676" s="256"/>
      <c r="V1676" s="257"/>
      <c r="W1676" s="256"/>
      <c r="X1676" s="257"/>
      <c r="Y1676" s="257"/>
      <c r="Z1676" s="257"/>
      <c r="AA1676" s="256"/>
      <c r="AB1676" s="256"/>
      <c r="AC1676" s="256"/>
      <c r="AD1676" s="256"/>
      <c r="AE1676" s="256"/>
      <c r="AF1676" s="256"/>
      <c r="AG1676" s="256"/>
      <c r="AH1676" s="258"/>
      <c r="AI1676" s="259"/>
      <c r="AJ1676" s="258"/>
      <c r="AK1676" s="260"/>
      <c r="AL1676" s="261"/>
      <c r="AM1676" s="261"/>
      <c r="AN1676" s="261"/>
      <c r="AO1676" s="264"/>
    </row>
    <row r="1677" spans="21:41" ht="14.25">
      <c r="U1677" s="256"/>
      <c r="V1677" s="257"/>
      <c r="W1677" s="256"/>
      <c r="X1677" s="257"/>
      <c r="Y1677" s="257"/>
      <c r="Z1677" s="257"/>
      <c r="AA1677" s="256"/>
      <c r="AB1677" s="256"/>
      <c r="AC1677" s="256"/>
      <c r="AD1677" s="256"/>
      <c r="AE1677" s="256"/>
      <c r="AF1677" s="256"/>
      <c r="AG1677" s="256"/>
      <c r="AH1677" s="258"/>
      <c r="AI1677" s="259"/>
      <c r="AJ1677" s="258"/>
      <c r="AK1677" s="260"/>
      <c r="AL1677" s="261"/>
      <c r="AM1677" s="261"/>
      <c r="AN1677" s="261"/>
      <c r="AO1677" s="264"/>
    </row>
    <row r="1678" spans="21:41" ht="14.25">
      <c r="U1678" s="256"/>
      <c r="V1678" s="257"/>
      <c r="W1678" s="256"/>
      <c r="X1678" s="257"/>
      <c r="Y1678" s="257"/>
      <c r="Z1678" s="257"/>
      <c r="AA1678" s="256"/>
      <c r="AB1678" s="256"/>
      <c r="AC1678" s="256"/>
      <c r="AD1678" s="256"/>
      <c r="AE1678" s="256"/>
      <c r="AF1678" s="256"/>
      <c r="AG1678" s="256"/>
      <c r="AH1678" s="258"/>
      <c r="AI1678" s="259"/>
      <c r="AJ1678" s="258"/>
      <c r="AK1678" s="260"/>
      <c r="AL1678" s="261"/>
      <c r="AM1678" s="261"/>
      <c r="AN1678" s="261"/>
      <c r="AO1678" s="264"/>
    </row>
    <row r="1679" spans="21:41" ht="14.25">
      <c r="U1679" s="256"/>
      <c r="V1679" s="257"/>
      <c r="W1679" s="256"/>
      <c r="X1679" s="257"/>
      <c r="Y1679" s="257"/>
      <c r="Z1679" s="257"/>
      <c r="AA1679" s="256"/>
      <c r="AB1679" s="256"/>
      <c r="AC1679" s="256"/>
      <c r="AD1679" s="256"/>
      <c r="AE1679" s="256"/>
      <c r="AF1679" s="256"/>
      <c r="AG1679" s="256"/>
      <c r="AH1679" s="258"/>
      <c r="AI1679" s="259"/>
      <c r="AJ1679" s="258"/>
      <c r="AK1679" s="260"/>
      <c r="AL1679" s="261"/>
      <c r="AM1679" s="261"/>
      <c r="AN1679" s="261"/>
      <c r="AO1679" s="264"/>
    </row>
    <row r="1680" spans="21:41" ht="14.25">
      <c r="U1680" s="256"/>
      <c r="V1680" s="257"/>
      <c r="W1680" s="256"/>
      <c r="X1680" s="257"/>
      <c r="Y1680" s="257"/>
      <c r="Z1680" s="257"/>
      <c r="AA1680" s="256"/>
      <c r="AB1680" s="256"/>
      <c r="AC1680" s="256"/>
      <c r="AD1680" s="256"/>
      <c r="AE1680" s="256"/>
      <c r="AF1680" s="256"/>
      <c r="AG1680" s="256"/>
      <c r="AH1680" s="258"/>
      <c r="AI1680" s="259"/>
      <c r="AJ1680" s="258"/>
      <c r="AK1680" s="260"/>
      <c r="AL1680" s="261"/>
      <c r="AM1680" s="261"/>
      <c r="AN1680" s="261"/>
      <c r="AO1680" s="264"/>
    </row>
    <row r="1681" spans="21:41" ht="14.25">
      <c r="U1681" s="256"/>
      <c r="V1681" s="257"/>
      <c r="W1681" s="256"/>
      <c r="X1681" s="257"/>
      <c r="Y1681" s="257"/>
      <c r="Z1681" s="257"/>
      <c r="AA1681" s="256"/>
      <c r="AB1681" s="256"/>
      <c r="AC1681" s="256"/>
      <c r="AD1681" s="256"/>
      <c r="AE1681" s="256"/>
      <c r="AF1681" s="256"/>
      <c r="AG1681" s="256"/>
      <c r="AH1681" s="258"/>
      <c r="AI1681" s="259"/>
      <c r="AJ1681" s="258"/>
      <c r="AK1681" s="260"/>
      <c r="AL1681" s="261"/>
      <c r="AM1681" s="261"/>
      <c r="AN1681" s="261"/>
      <c r="AO1681" s="264"/>
    </row>
    <row r="1682" spans="21:41" ht="14.25">
      <c r="U1682" s="256"/>
      <c r="V1682" s="257"/>
      <c r="W1682" s="256"/>
      <c r="X1682" s="257"/>
      <c r="Y1682" s="257"/>
      <c r="Z1682" s="257"/>
      <c r="AA1682" s="256"/>
      <c r="AB1682" s="256"/>
      <c r="AC1682" s="256"/>
      <c r="AD1682" s="256"/>
      <c r="AE1682" s="256"/>
      <c r="AF1682" s="256"/>
      <c r="AG1682" s="256"/>
      <c r="AH1682" s="258"/>
      <c r="AI1682" s="259"/>
      <c r="AJ1682" s="258"/>
      <c r="AK1682" s="260"/>
      <c r="AL1682" s="261"/>
      <c r="AM1682" s="261"/>
      <c r="AN1682" s="261"/>
      <c r="AO1682" s="264"/>
    </row>
    <row r="1683" spans="21:41" ht="14.25">
      <c r="U1683" s="256"/>
      <c r="V1683" s="257"/>
      <c r="W1683" s="256"/>
      <c r="X1683" s="257"/>
      <c r="Y1683" s="257"/>
      <c r="Z1683" s="257"/>
      <c r="AA1683" s="256"/>
      <c r="AB1683" s="256"/>
      <c r="AC1683" s="256"/>
      <c r="AD1683" s="256"/>
      <c r="AE1683" s="256"/>
      <c r="AF1683" s="256"/>
      <c r="AG1683" s="256"/>
      <c r="AH1683" s="258"/>
      <c r="AI1683" s="259"/>
      <c r="AJ1683" s="258"/>
      <c r="AK1683" s="260"/>
      <c r="AL1683" s="261"/>
      <c r="AM1683" s="261"/>
      <c r="AN1683" s="261"/>
      <c r="AO1683" s="264"/>
    </row>
    <row r="1684" spans="21:41" ht="14.25">
      <c r="U1684" s="256"/>
      <c r="V1684" s="257"/>
      <c r="W1684" s="256"/>
      <c r="X1684" s="257"/>
      <c r="Y1684" s="257"/>
      <c r="Z1684" s="257"/>
      <c r="AA1684" s="256"/>
      <c r="AB1684" s="256"/>
      <c r="AC1684" s="256"/>
      <c r="AD1684" s="256"/>
      <c r="AE1684" s="256"/>
      <c r="AF1684" s="256"/>
      <c r="AG1684" s="256"/>
      <c r="AH1684" s="258"/>
      <c r="AI1684" s="259"/>
      <c r="AJ1684" s="258"/>
      <c r="AK1684" s="260"/>
      <c r="AL1684" s="261"/>
      <c r="AM1684" s="261"/>
      <c r="AN1684" s="261"/>
      <c r="AO1684" s="264"/>
    </row>
    <row r="1685" spans="21:41" ht="14.25">
      <c r="U1685" s="256"/>
      <c r="V1685" s="257"/>
      <c r="W1685" s="256"/>
      <c r="X1685" s="257"/>
      <c r="Y1685" s="257"/>
      <c r="Z1685" s="257"/>
      <c r="AA1685" s="256"/>
      <c r="AB1685" s="256"/>
      <c r="AC1685" s="256"/>
      <c r="AD1685" s="256"/>
      <c r="AE1685" s="256"/>
      <c r="AF1685" s="256"/>
      <c r="AG1685" s="256"/>
      <c r="AH1685" s="258"/>
      <c r="AI1685" s="259"/>
      <c r="AJ1685" s="258"/>
      <c r="AK1685" s="260"/>
      <c r="AL1685" s="261"/>
      <c r="AM1685" s="261"/>
      <c r="AN1685" s="261"/>
      <c r="AO1685" s="264"/>
    </row>
    <row r="1686" spans="21:41" ht="14.25">
      <c r="U1686" s="256"/>
      <c r="V1686" s="257"/>
      <c r="W1686" s="256"/>
      <c r="X1686" s="257"/>
      <c r="Y1686" s="257"/>
      <c r="Z1686" s="257"/>
      <c r="AA1686" s="256"/>
      <c r="AB1686" s="256"/>
      <c r="AC1686" s="256"/>
      <c r="AD1686" s="256"/>
      <c r="AE1686" s="256"/>
      <c r="AF1686" s="256"/>
      <c r="AG1686" s="256"/>
      <c r="AH1686" s="258"/>
      <c r="AI1686" s="259"/>
      <c r="AJ1686" s="258"/>
      <c r="AK1686" s="260"/>
      <c r="AL1686" s="261"/>
      <c r="AM1686" s="261"/>
      <c r="AN1686" s="261"/>
      <c r="AO1686" s="264"/>
    </row>
    <row r="1687" spans="21:41" ht="14.25">
      <c r="U1687" s="256"/>
      <c r="V1687" s="257"/>
      <c r="W1687" s="256"/>
      <c r="X1687" s="257"/>
      <c r="Y1687" s="257"/>
      <c r="Z1687" s="257"/>
      <c r="AA1687" s="256"/>
      <c r="AB1687" s="256"/>
      <c r="AC1687" s="256"/>
      <c r="AD1687" s="256"/>
      <c r="AE1687" s="256"/>
      <c r="AF1687" s="256"/>
      <c r="AG1687" s="256"/>
      <c r="AH1687" s="258"/>
      <c r="AI1687" s="259"/>
      <c r="AJ1687" s="258"/>
      <c r="AK1687" s="260"/>
      <c r="AL1687" s="261"/>
      <c r="AM1687" s="261"/>
      <c r="AN1687" s="261"/>
      <c r="AO1687" s="264"/>
    </row>
    <row r="1688" spans="21:41" ht="14.25">
      <c r="U1688" s="256"/>
      <c r="V1688" s="257"/>
      <c r="W1688" s="256"/>
      <c r="X1688" s="257"/>
      <c r="Y1688" s="257"/>
      <c r="Z1688" s="257"/>
      <c r="AA1688" s="256"/>
      <c r="AB1688" s="256"/>
      <c r="AC1688" s="256"/>
      <c r="AD1688" s="256"/>
      <c r="AE1688" s="256"/>
      <c r="AF1688" s="256"/>
      <c r="AG1688" s="256"/>
      <c r="AH1688" s="258"/>
      <c r="AI1688" s="259"/>
      <c r="AJ1688" s="258"/>
      <c r="AK1688" s="260"/>
      <c r="AL1688" s="261"/>
      <c r="AM1688" s="261"/>
      <c r="AN1688" s="261"/>
      <c r="AO1688" s="264"/>
    </row>
    <row r="1689" spans="21:41" ht="14.25">
      <c r="U1689" s="256"/>
      <c r="V1689" s="257"/>
      <c r="W1689" s="256"/>
      <c r="X1689" s="257"/>
      <c r="Y1689" s="257"/>
      <c r="Z1689" s="257"/>
      <c r="AA1689" s="256"/>
      <c r="AB1689" s="256"/>
      <c r="AC1689" s="256"/>
      <c r="AD1689" s="256"/>
      <c r="AE1689" s="256"/>
      <c r="AF1689" s="256"/>
      <c r="AG1689" s="256"/>
      <c r="AH1689" s="258"/>
      <c r="AI1689" s="259"/>
      <c r="AJ1689" s="258"/>
      <c r="AK1689" s="260"/>
      <c r="AL1689" s="261"/>
      <c r="AM1689" s="261"/>
      <c r="AN1689" s="261"/>
      <c r="AO1689" s="264"/>
    </row>
    <row r="1690" spans="21:41" ht="14.25">
      <c r="U1690" s="256"/>
      <c r="V1690" s="257"/>
      <c r="W1690" s="256"/>
      <c r="X1690" s="257"/>
      <c r="Y1690" s="257"/>
      <c r="Z1690" s="257"/>
      <c r="AA1690" s="256"/>
      <c r="AB1690" s="256"/>
      <c r="AC1690" s="256"/>
      <c r="AD1690" s="256"/>
      <c r="AE1690" s="256"/>
      <c r="AF1690" s="256"/>
      <c r="AG1690" s="256"/>
      <c r="AH1690" s="258"/>
      <c r="AI1690" s="259"/>
      <c r="AJ1690" s="258"/>
      <c r="AK1690" s="260"/>
      <c r="AL1690" s="261"/>
      <c r="AM1690" s="261"/>
      <c r="AN1690" s="261"/>
      <c r="AO1690" s="264"/>
    </row>
    <row r="1691" spans="21:41" ht="14.25">
      <c r="U1691" s="256"/>
      <c r="V1691" s="257"/>
      <c r="W1691" s="256"/>
      <c r="X1691" s="257"/>
      <c r="Y1691" s="257"/>
      <c r="Z1691" s="257"/>
      <c r="AA1691" s="256"/>
      <c r="AB1691" s="256"/>
      <c r="AC1691" s="256"/>
      <c r="AD1691" s="256"/>
      <c r="AE1691" s="256"/>
      <c r="AF1691" s="256"/>
      <c r="AG1691" s="256"/>
      <c r="AH1691" s="258"/>
      <c r="AI1691" s="259"/>
      <c r="AJ1691" s="258"/>
      <c r="AK1691" s="260"/>
      <c r="AL1691" s="261"/>
      <c r="AM1691" s="261"/>
      <c r="AN1691" s="261"/>
      <c r="AO1691" s="264"/>
    </row>
    <row r="1692" spans="21:41" ht="14.25">
      <c r="U1692" s="256"/>
      <c r="V1692" s="257"/>
      <c r="W1692" s="256"/>
      <c r="X1692" s="257"/>
      <c r="Y1692" s="257"/>
      <c r="Z1692" s="257"/>
      <c r="AA1692" s="256"/>
      <c r="AB1692" s="256"/>
      <c r="AC1692" s="256"/>
      <c r="AD1692" s="256"/>
      <c r="AE1692" s="256"/>
      <c r="AF1692" s="256"/>
      <c r="AG1692" s="256"/>
      <c r="AH1692" s="258"/>
      <c r="AI1692" s="259"/>
      <c r="AJ1692" s="258"/>
      <c r="AK1692" s="260"/>
      <c r="AL1692" s="261"/>
      <c r="AM1692" s="261"/>
      <c r="AN1692" s="261"/>
      <c r="AO1692" s="264"/>
    </row>
    <row r="1693" spans="21:41" ht="14.25">
      <c r="U1693" s="256"/>
      <c r="V1693" s="257"/>
      <c r="W1693" s="256"/>
      <c r="X1693" s="257"/>
      <c r="Y1693" s="257"/>
      <c r="Z1693" s="257"/>
      <c r="AA1693" s="256"/>
      <c r="AB1693" s="256"/>
      <c r="AC1693" s="256"/>
      <c r="AD1693" s="256"/>
      <c r="AE1693" s="256"/>
      <c r="AF1693" s="256"/>
      <c r="AG1693" s="256"/>
      <c r="AH1693" s="258"/>
      <c r="AI1693" s="259"/>
      <c r="AJ1693" s="258"/>
      <c r="AK1693" s="260"/>
      <c r="AL1693" s="261"/>
      <c r="AM1693" s="261"/>
      <c r="AN1693" s="261"/>
      <c r="AO1693" s="264"/>
    </row>
    <row r="1694" spans="21:41" ht="14.25">
      <c r="U1694" s="256"/>
      <c r="V1694" s="257"/>
      <c r="W1694" s="256"/>
      <c r="X1694" s="257"/>
      <c r="Y1694" s="257"/>
      <c r="Z1694" s="257"/>
      <c r="AA1694" s="256"/>
      <c r="AB1694" s="256"/>
      <c r="AC1694" s="256"/>
      <c r="AD1694" s="256"/>
      <c r="AE1694" s="256"/>
      <c r="AF1694" s="256"/>
      <c r="AG1694" s="256"/>
      <c r="AH1694" s="258"/>
      <c r="AI1694" s="259"/>
      <c r="AJ1694" s="258"/>
      <c r="AK1694" s="260"/>
      <c r="AL1694" s="261"/>
      <c r="AM1694" s="261"/>
      <c r="AN1694" s="261"/>
      <c r="AO1694" s="264"/>
    </row>
    <row r="1695" spans="21:41" ht="14.25">
      <c r="U1695" s="256"/>
      <c r="V1695" s="257"/>
      <c r="W1695" s="256"/>
      <c r="X1695" s="257"/>
      <c r="Y1695" s="257"/>
      <c r="Z1695" s="257"/>
      <c r="AA1695" s="256"/>
      <c r="AB1695" s="256"/>
      <c r="AC1695" s="256"/>
      <c r="AD1695" s="256"/>
      <c r="AE1695" s="256"/>
      <c r="AF1695" s="256"/>
      <c r="AG1695" s="256"/>
      <c r="AH1695" s="258"/>
      <c r="AI1695" s="259"/>
      <c r="AJ1695" s="258"/>
      <c r="AK1695" s="260"/>
      <c r="AL1695" s="261"/>
      <c r="AM1695" s="261"/>
      <c r="AN1695" s="261"/>
      <c r="AO1695" s="264"/>
    </row>
    <row r="1696" spans="21:41" ht="14.25">
      <c r="U1696" s="256"/>
      <c r="V1696" s="257"/>
      <c r="W1696" s="256"/>
      <c r="X1696" s="257"/>
      <c r="Y1696" s="257"/>
      <c r="Z1696" s="257"/>
      <c r="AA1696" s="256"/>
      <c r="AB1696" s="256"/>
      <c r="AC1696" s="256"/>
      <c r="AD1696" s="256"/>
      <c r="AE1696" s="256"/>
      <c r="AF1696" s="256"/>
      <c r="AG1696" s="256"/>
      <c r="AH1696" s="258"/>
      <c r="AI1696" s="259"/>
      <c r="AJ1696" s="258"/>
      <c r="AK1696" s="260"/>
      <c r="AL1696" s="261"/>
      <c r="AM1696" s="261"/>
      <c r="AN1696" s="261"/>
      <c r="AO1696" s="264"/>
    </row>
    <row r="1697" spans="21:41" ht="14.25">
      <c r="U1697" s="256"/>
      <c r="V1697" s="257"/>
      <c r="W1697" s="256"/>
      <c r="X1697" s="257"/>
      <c r="Y1697" s="257"/>
      <c r="Z1697" s="257"/>
      <c r="AA1697" s="256"/>
      <c r="AB1697" s="256"/>
      <c r="AC1697" s="256"/>
      <c r="AD1697" s="256"/>
      <c r="AE1697" s="256"/>
      <c r="AF1697" s="256"/>
      <c r="AG1697" s="256"/>
      <c r="AH1697" s="258"/>
      <c r="AI1697" s="259"/>
      <c r="AJ1697" s="258"/>
      <c r="AK1697" s="260"/>
      <c r="AL1697" s="261"/>
      <c r="AM1697" s="261"/>
      <c r="AN1697" s="261"/>
      <c r="AO1697" s="264"/>
    </row>
    <row r="1698" spans="21:41" ht="14.25">
      <c r="U1698" s="256"/>
      <c r="V1698" s="257"/>
      <c r="W1698" s="256"/>
      <c r="X1698" s="257"/>
      <c r="Y1698" s="257"/>
      <c r="Z1698" s="257"/>
      <c r="AA1698" s="256"/>
      <c r="AB1698" s="256"/>
      <c r="AC1698" s="256"/>
      <c r="AD1698" s="256"/>
      <c r="AE1698" s="256"/>
      <c r="AF1698" s="256"/>
      <c r="AG1698" s="256"/>
      <c r="AH1698" s="258"/>
      <c r="AI1698" s="259"/>
      <c r="AJ1698" s="258"/>
      <c r="AK1698" s="260"/>
      <c r="AL1698" s="261"/>
      <c r="AM1698" s="261"/>
      <c r="AN1698" s="261"/>
      <c r="AO1698" s="264"/>
    </row>
    <row r="1699" spans="21:41" ht="14.25">
      <c r="U1699" s="256"/>
      <c r="V1699" s="257"/>
      <c r="W1699" s="256"/>
      <c r="X1699" s="257"/>
      <c r="Y1699" s="257"/>
      <c r="Z1699" s="257"/>
      <c r="AA1699" s="256"/>
      <c r="AB1699" s="256"/>
      <c r="AC1699" s="256"/>
      <c r="AD1699" s="256"/>
      <c r="AE1699" s="256"/>
      <c r="AF1699" s="256"/>
      <c r="AG1699" s="256"/>
      <c r="AH1699" s="258"/>
      <c r="AI1699" s="259"/>
      <c r="AJ1699" s="258"/>
      <c r="AK1699" s="260"/>
      <c r="AL1699" s="261"/>
      <c r="AM1699" s="261"/>
      <c r="AN1699" s="261"/>
      <c r="AO1699" s="264"/>
    </row>
    <row r="1700" spans="21:41" ht="14.25">
      <c r="U1700" s="256"/>
      <c r="V1700" s="257"/>
      <c r="W1700" s="256"/>
      <c r="X1700" s="257"/>
      <c r="Y1700" s="257"/>
      <c r="Z1700" s="257"/>
      <c r="AA1700" s="256"/>
      <c r="AB1700" s="256"/>
      <c r="AC1700" s="256"/>
      <c r="AD1700" s="256"/>
      <c r="AE1700" s="256"/>
      <c r="AF1700" s="256"/>
      <c r="AG1700" s="256"/>
      <c r="AH1700" s="258"/>
      <c r="AI1700" s="259"/>
      <c r="AJ1700" s="258"/>
      <c r="AK1700" s="260"/>
      <c r="AL1700" s="261"/>
      <c r="AM1700" s="261"/>
      <c r="AN1700" s="261"/>
      <c r="AO1700" s="264"/>
    </row>
    <row r="1701" spans="21:41" ht="14.25">
      <c r="U1701" s="256"/>
      <c r="V1701" s="257"/>
      <c r="W1701" s="256"/>
      <c r="X1701" s="257"/>
      <c r="Y1701" s="257"/>
      <c r="Z1701" s="257"/>
      <c r="AA1701" s="256"/>
      <c r="AB1701" s="256"/>
      <c r="AC1701" s="256"/>
      <c r="AD1701" s="256"/>
      <c r="AE1701" s="256"/>
      <c r="AF1701" s="256"/>
      <c r="AG1701" s="256"/>
      <c r="AH1701" s="258"/>
      <c r="AI1701" s="259"/>
      <c r="AJ1701" s="258"/>
      <c r="AK1701" s="260"/>
      <c r="AL1701" s="261"/>
      <c r="AM1701" s="261"/>
      <c r="AN1701" s="261"/>
      <c r="AO1701" s="264"/>
    </row>
    <row r="1702" spans="21:41" ht="14.25">
      <c r="U1702" s="256"/>
      <c r="V1702" s="257"/>
      <c r="W1702" s="256"/>
      <c r="X1702" s="257"/>
      <c r="Y1702" s="257"/>
      <c r="Z1702" s="257"/>
      <c r="AA1702" s="256"/>
      <c r="AB1702" s="256"/>
      <c r="AC1702" s="256"/>
      <c r="AD1702" s="256"/>
      <c r="AE1702" s="256"/>
      <c r="AF1702" s="256"/>
      <c r="AG1702" s="256"/>
      <c r="AH1702" s="258"/>
      <c r="AI1702" s="259"/>
      <c r="AJ1702" s="258"/>
      <c r="AK1702" s="260"/>
      <c r="AL1702" s="261"/>
      <c r="AM1702" s="261"/>
      <c r="AN1702" s="261"/>
      <c r="AO1702" s="264"/>
    </row>
    <row r="1703" spans="21:41" ht="14.25">
      <c r="U1703" s="256"/>
      <c r="V1703" s="257"/>
      <c r="W1703" s="256"/>
      <c r="X1703" s="257"/>
      <c r="Y1703" s="257"/>
      <c r="Z1703" s="257"/>
      <c r="AA1703" s="256"/>
      <c r="AB1703" s="256"/>
      <c r="AC1703" s="256"/>
      <c r="AD1703" s="256"/>
      <c r="AE1703" s="256"/>
      <c r="AF1703" s="256"/>
      <c r="AG1703" s="256"/>
      <c r="AH1703" s="258"/>
      <c r="AI1703" s="259"/>
      <c r="AJ1703" s="258"/>
      <c r="AK1703" s="260"/>
      <c r="AL1703" s="261"/>
      <c r="AM1703" s="261"/>
      <c r="AN1703" s="261"/>
      <c r="AO1703" s="264"/>
    </row>
    <row r="1704" spans="21:41" ht="14.25">
      <c r="U1704" s="256"/>
      <c r="V1704" s="257"/>
      <c r="W1704" s="256"/>
      <c r="X1704" s="257"/>
      <c r="Y1704" s="257"/>
      <c r="Z1704" s="257"/>
      <c r="AA1704" s="256"/>
      <c r="AB1704" s="256"/>
      <c r="AC1704" s="256"/>
      <c r="AD1704" s="256"/>
      <c r="AE1704" s="256"/>
      <c r="AF1704" s="256"/>
      <c r="AG1704" s="256"/>
      <c r="AH1704" s="258"/>
      <c r="AI1704" s="259"/>
      <c r="AJ1704" s="258"/>
      <c r="AK1704" s="260"/>
      <c r="AL1704" s="261"/>
      <c r="AM1704" s="261"/>
      <c r="AN1704" s="261"/>
      <c r="AO1704" s="264"/>
    </row>
    <row r="1705" spans="21:41" ht="14.25">
      <c r="U1705" s="256"/>
      <c r="V1705" s="257"/>
      <c r="W1705" s="256"/>
      <c r="X1705" s="257"/>
      <c r="Y1705" s="257"/>
      <c r="Z1705" s="257"/>
      <c r="AA1705" s="256"/>
      <c r="AB1705" s="256"/>
      <c r="AC1705" s="256"/>
      <c r="AD1705" s="256"/>
      <c r="AE1705" s="256"/>
      <c r="AF1705" s="256"/>
      <c r="AG1705" s="256"/>
      <c r="AH1705" s="258"/>
      <c r="AI1705" s="259"/>
      <c r="AJ1705" s="258"/>
      <c r="AK1705" s="260"/>
      <c r="AL1705" s="261"/>
      <c r="AM1705" s="261"/>
      <c r="AN1705" s="261"/>
      <c r="AO1705" s="264"/>
    </row>
    <row r="1706" spans="21:41" ht="14.25">
      <c r="U1706" s="256"/>
      <c r="V1706" s="257"/>
      <c r="W1706" s="256"/>
      <c r="X1706" s="257"/>
      <c r="Y1706" s="257"/>
      <c r="Z1706" s="257"/>
      <c r="AA1706" s="256"/>
      <c r="AB1706" s="256"/>
      <c r="AC1706" s="256"/>
      <c r="AD1706" s="256"/>
      <c r="AE1706" s="256"/>
      <c r="AF1706" s="256"/>
      <c r="AG1706" s="256"/>
      <c r="AH1706" s="258"/>
      <c r="AI1706" s="259"/>
      <c r="AJ1706" s="258"/>
      <c r="AK1706" s="260"/>
      <c r="AL1706" s="261"/>
      <c r="AM1706" s="261"/>
      <c r="AN1706" s="261"/>
      <c r="AO1706" s="264"/>
    </row>
    <row r="1707" spans="21:41" ht="14.25">
      <c r="U1707" s="256"/>
      <c r="V1707" s="257"/>
      <c r="W1707" s="256"/>
      <c r="X1707" s="257"/>
      <c r="Y1707" s="257"/>
      <c r="Z1707" s="257"/>
      <c r="AA1707" s="256"/>
      <c r="AB1707" s="256"/>
      <c r="AC1707" s="256"/>
      <c r="AD1707" s="256"/>
      <c r="AE1707" s="256"/>
      <c r="AF1707" s="256"/>
      <c r="AG1707" s="256"/>
      <c r="AH1707" s="258"/>
      <c r="AI1707" s="259"/>
      <c r="AJ1707" s="258"/>
      <c r="AK1707" s="260"/>
      <c r="AL1707" s="261"/>
      <c r="AM1707" s="261"/>
      <c r="AN1707" s="261"/>
      <c r="AO1707" s="264"/>
    </row>
    <row r="1708" spans="21:41" ht="14.25">
      <c r="U1708" s="256"/>
      <c r="V1708" s="257"/>
      <c r="W1708" s="256"/>
      <c r="X1708" s="257"/>
      <c r="Y1708" s="257"/>
      <c r="Z1708" s="257"/>
      <c r="AA1708" s="256"/>
      <c r="AB1708" s="256"/>
      <c r="AC1708" s="256"/>
      <c r="AD1708" s="256"/>
      <c r="AE1708" s="256"/>
      <c r="AF1708" s="256"/>
      <c r="AG1708" s="256"/>
      <c r="AH1708" s="258"/>
      <c r="AI1708" s="259"/>
      <c r="AJ1708" s="258"/>
      <c r="AK1708" s="260"/>
      <c r="AL1708" s="261"/>
      <c r="AM1708" s="261"/>
      <c r="AN1708" s="261"/>
      <c r="AO1708" s="264"/>
    </row>
    <row r="1709" spans="21:41" ht="14.25">
      <c r="U1709" s="256"/>
      <c r="V1709" s="257"/>
      <c r="W1709" s="256"/>
      <c r="X1709" s="257"/>
      <c r="Y1709" s="257"/>
      <c r="Z1709" s="257"/>
      <c r="AA1709" s="256"/>
      <c r="AB1709" s="256"/>
      <c r="AC1709" s="256"/>
      <c r="AD1709" s="256"/>
      <c r="AE1709" s="256"/>
      <c r="AF1709" s="256"/>
      <c r="AG1709" s="256"/>
      <c r="AH1709" s="258"/>
      <c r="AI1709" s="259"/>
      <c r="AJ1709" s="258"/>
      <c r="AK1709" s="260"/>
      <c r="AL1709" s="261"/>
      <c r="AM1709" s="261"/>
      <c r="AN1709" s="261"/>
      <c r="AO1709" s="264"/>
    </row>
    <row r="1710" spans="21:41" ht="14.25">
      <c r="U1710" s="256"/>
      <c r="V1710" s="257"/>
      <c r="W1710" s="256"/>
      <c r="X1710" s="257"/>
      <c r="Y1710" s="257"/>
      <c r="Z1710" s="257"/>
      <c r="AA1710" s="256"/>
      <c r="AB1710" s="256"/>
      <c r="AC1710" s="256"/>
      <c r="AD1710" s="256"/>
      <c r="AE1710" s="256"/>
      <c r="AF1710" s="256"/>
      <c r="AG1710" s="256"/>
      <c r="AH1710" s="258"/>
      <c r="AI1710" s="259"/>
      <c r="AJ1710" s="258"/>
      <c r="AK1710" s="260"/>
      <c r="AL1710" s="261"/>
      <c r="AM1710" s="261"/>
      <c r="AN1710" s="261"/>
      <c r="AO1710" s="264"/>
    </row>
    <row r="1711" spans="21:41" ht="14.25">
      <c r="U1711" s="256"/>
      <c r="V1711" s="257"/>
      <c r="W1711" s="256"/>
      <c r="X1711" s="257"/>
      <c r="Y1711" s="257"/>
      <c r="Z1711" s="257"/>
      <c r="AA1711" s="256"/>
      <c r="AB1711" s="256"/>
      <c r="AC1711" s="256"/>
      <c r="AD1711" s="256"/>
      <c r="AE1711" s="256"/>
      <c r="AF1711" s="256"/>
      <c r="AG1711" s="256"/>
      <c r="AH1711" s="258"/>
      <c r="AI1711" s="259"/>
      <c r="AJ1711" s="258"/>
      <c r="AK1711" s="260"/>
      <c r="AL1711" s="261"/>
      <c r="AM1711" s="261"/>
      <c r="AN1711" s="261"/>
      <c r="AO1711" s="264"/>
    </row>
    <row r="1712" spans="21:41" ht="14.25">
      <c r="U1712" s="256"/>
      <c r="V1712" s="257"/>
      <c r="W1712" s="256"/>
      <c r="X1712" s="257"/>
      <c r="Y1712" s="257"/>
      <c r="Z1712" s="257"/>
      <c r="AA1712" s="256"/>
      <c r="AB1712" s="256"/>
      <c r="AC1712" s="256"/>
      <c r="AD1712" s="256"/>
      <c r="AE1712" s="256"/>
      <c r="AF1712" s="256"/>
      <c r="AG1712" s="256"/>
      <c r="AH1712" s="258"/>
      <c r="AI1712" s="259"/>
      <c r="AJ1712" s="258"/>
      <c r="AK1712" s="260"/>
      <c r="AL1712" s="261"/>
      <c r="AM1712" s="261"/>
      <c r="AN1712" s="261"/>
      <c r="AO1712" s="264"/>
    </row>
    <row r="1713" spans="21:41" ht="14.25">
      <c r="U1713" s="256"/>
      <c r="V1713" s="257"/>
      <c r="W1713" s="256"/>
      <c r="X1713" s="257"/>
      <c r="Y1713" s="257"/>
      <c r="Z1713" s="257"/>
      <c r="AA1713" s="256"/>
      <c r="AB1713" s="256"/>
      <c r="AC1713" s="256"/>
      <c r="AD1713" s="256"/>
      <c r="AE1713" s="256"/>
      <c r="AF1713" s="256"/>
      <c r="AG1713" s="256"/>
      <c r="AH1713" s="258"/>
      <c r="AI1713" s="259"/>
      <c r="AJ1713" s="258"/>
      <c r="AK1713" s="260"/>
      <c r="AL1713" s="261"/>
      <c r="AM1713" s="261"/>
      <c r="AN1713" s="261"/>
      <c r="AO1713" s="264"/>
    </row>
    <row r="1714" spans="21:41" ht="14.25">
      <c r="U1714" s="256"/>
      <c r="V1714" s="257"/>
      <c r="W1714" s="256"/>
      <c r="X1714" s="257"/>
      <c r="Y1714" s="257"/>
      <c r="Z1714" s="257"/>
      <c r="AA1714" s="256"/>
      <c r="AB1714" s="256"/>
      <c r="AC1714" s="256"/>
      <c r="AD1714" s="256"/>
      <c r="AE1714" s="256"/>
      <c r="AF1714" s="256"/>
      <c r="AG1714" s="256"/>
      <c r="AH1714" s="258"/>
      <c r="AI1714" s="259"/>
      <c r="AJ1714" s="258"/>
      <c r="AK1714" s="260"/>
      <c r="AL1714" s="261"/>
      <c r="AM1714" s="261"/>
      <c r="AN1714" s="261"/>
      <c r="AO1714" s="264"/>
    </row>
    <row r="1715" spans="21:41" ht="14.25">
      <c r="U1715" s="256"/>
      <c r="V1715" s="257"/>
      <c r="W1715" s="256"/>
      <c r="X1715" s="257"/>
      <c r="Y1715" s="257"/>
      <c r="Z1715" s="257"/>
      <c r="AA1715" s="256"/>
      <c r="AB1715" s="256"/>
      <c r="AC1715" s="256"/>
      <c r="AD1715" s="256"/>
      <c r="AE1715" s="256"/>
      <c r="AF1715" s="256"/>
      <c r="AG1715" s="256"/>
      <c r="AH1715" s="258"/>
      <c r="AI1715" s="259"/>
      <c r="AJ1715" s="258"/>
      <c r="AK1715" s="260"/>
      <c r="AL1715" s="261"/>
      <c r="AM1715" s="261"/>
      <c r="AN1715" s="261"/>
      <c r="AO1715" s="264"/>
    </row>
    <row r="1716" spans="21:41" ht="14.25">
      <c r="U1716" s="256"/>
      <c r="V1716" s="257"/>
      <c r="W1716" s="256"/>
      <c r="X1716" s="257"/>
      <c r="Y1716" s="257"/>
      <c r="Z1716" s="257"/>
      <c r="AA1716" s="256"/>
      <c r="AB1716" s="256"/>
      <c r="AC1716" s="256"/>
      <c r="AD1716" s="256"/>
      <c r="AE1716" s="256"/>
      <c r="AF1716" s="256"/>
      <c r="AG1716" s="256"/>
      <c r="AH1716" s="258"/>
      <c r="AI1716" s="259"/>
      <c r="AJ1716" s="258"/>
      <c r="AK1716" s="260"/>
      <c r="AL1716" s="261"/>
      <c r="AM1716" s="261"/>
      <c r="AN1716" s="261"/>
      <c r="AO1716" s="264"/>
    </row>
    <row r="1717" spans="21:41" ht="14.25">
      <c r="U1717" s="256"/>
      <c r="V1717" s="257"/>
      <c r="W1717" s="256"/>
      <c r="X1717" s="257"/>
      <c r="Y1717" s="257"/>
      <c r="Z1717" s="257"/>
      <c r="AA1717" s="256"/>
      <c r="AB1717" s="256"/>
      <c r="AC1717" s="256"/>
      <c r="AD1717" s="256"/>
      <c r="AE1717" s="256"/>
      <c r="AF1717" s="256"/>
      <c r="AG1717" s="256"/>
      <c r="AH1717" s="258"/>
      <c r="AI1717" s="259"/>
      <c r="AJ1717" s="258"/>
      <c r="AK1717" s="260"/>
      <c r="AL1717" s="261"/>
      <c r="AM1717" s="261"/>
      <c r="AN1717" s="261"/>
      <c r="AO1717" s="264"/>
    </row>
    <row r="1718" spans="21:41" ht="14.25">
      <c r="U1718" s="256"/>
      <c r="V1718" s="257"/>
      <c r="W1718" s="256"/>
      <c r="X1718" s="257"/>
      <c r="Y1718" s="257"/>
      <c r="Z1718" s="257"/>
      <c r="AA1718" s="256"/>
      <c r="AB1718" s="256"/>
      <c r="AC1718" s="256"/>
      <c r="AD1718" s="256"/>
      <c r="AE1718" s="256"/>
      <c r="AF1718" s="256"/>
      <c r="AG1718" s="256"/>
      <c r="AH1718" s="258"/>
      <c r="AI1718" s="259"/>
      <c r="AJ1718" s="258"/>
      <c r="AK1718" s="260"/>
      <c r="AL1718" s="261"/>
      <c r="AM1718" s="261"/>
      <c r="AN1718" s="261"/>
      <c r="AO1718" s="264"/>
    </row>
    <row r="1719" spans="21:41" ht="14.25">
      <c r="U1719" s="256"/>
      <c r="V1719" s="257"/>
      <c r="W1719" s="256"/>
      <c r="X1719" s="257"/>
      <c r="Y1719" s="257"/>
      <c r="Z1719" s="257"/>
      <c r="AA1719" s="256"/>
      <c r="AB1719" s="256"/>
      <c r="AC1719" s="256"/>
      <c r="AD1719" s="256"/>
      <c r="AE1719" s="256"/>
      <c r="AF1719" s="256"/>
      <c r="AG1719" s="256"/>
      <c r="AH1719" s="258"/>
      <c r="AI1719" s="259"/>
      <c r="AJ1719" s="258"/>
      <c r="AK1719" s="260"/>
      <c r="AL1719" s="261"/>
      <c r="AM1719" s="261"/>
      <c r="AN1719" s="261"/>
      <c r="AO1719" s="264"/>
    </row>
    <row r="1720" spans="21:41" ht="14.25">
      <c r="U1720" s="256"/>
      <c r="V1720" s="257"/>
      <c r="W1720" s="256"/>
      <c r="X1720" s="257"/>
      <c r="Y1720" s="257"/>
      <c r="Z1720" s="257"/>
      <c r="AA1720" s="256"/>
      <c r="AB1720" s="256"/>
      <c r="AC1720" s="256"/>
      <c r="AD1720" s="256"/>
      <c r="AE1720" s="256"/>
      <c r="AF1720" s="256"/>
      <c r="AG1720" s="256"/>
      <c r="AH1720" s="258"/>
      <c r="AI1720" s="259"/>
      <c r="AJ1720" s="258"/>
      <c r="AK1720" s="260"/>
      <c r="AL1720" s="261"/>
      <c r="AM1720" s="261"/>
      <c r="AN1720" s="261"/>
      <c r="AO1720" s="264"/>
    </row>
    <row r="1721" spans="21:41" ht="14.25">
      <c r="U1721" s="256"/>
      <c r="V1721" s="257"/>
      <c r="W1721" s="256"/>
      <c r="X1721" s="257"/>
      <c r="Y1721" s="257"/>
      <c r="Z1721" s="257"/>
      <c r="AA1721" s="256"/>
      <c r="AB1721" s="256"/>
      <c r="AC1721" s="256"/>
      <c r="AD1721" s="256"/>
      <c r="AE1721" s="256"/>
      <c r="AF1721" s="256"/>
      <c r="AG1721" s="256"/>
      <c r="AH1721" s="258"/>
      <c r="AI1721" s="259"/>
      <c r="AJ1721" s="258"/>
      <c r="AK1721" s="260"/>
      <c r="AL1721" s="261"/>
      <c r="AM1721" s="261"/>
      <c r="AN1721" s="261"/>
      <c r="AO1721" s="264"/>
    </row>
    <row r="1722" spans="21:41" ht="14.25">
      <c r="U1722" s="256"/>
      <c r="V1722" s="257"/>
      <c r="W1722" s="256"/>
      <c r="X1722" s="257"/>
      <c r="Y1722" s="257"/>
      <c r="Z1722" s="257"/>
      <c r="AA1722" s="256"/>
      <c r="AB1722" s="256"/>
      <c r="AC1722" s="256"/>
      <c r="AD1722" s="256"/>
      <c r="AE1722" s="256"/>
      <c r="AF1722" s="256"/>
      <c r="AG1722" s="256"/>
      <c r="AH1722" s="258"/>
      <c r="AI1722" s="259"/>
      <c r="AJ1722" s="258"/>
      <c r="AK1722" s="260"/>
      <c r="AL1722" s="261"/>
      <c r="AM1722" s="261"/>
      <c r="AN1722" s="261"/>
      <c r="AO1722" s="264"/>
    </row>
    <row r="1723" spans="21:41" ht="14.25">
      <c r="U1723" s="256"/>
      <c r="V1723" s="257"/>
      <c r="W1723" s="256"/>
      <c r="X1723" s="257"/>
      <c r="Y1723" s="257"/>
      <c r="Z1723" s="257"/>
      <c r="AA1723" s="256"/>
      <c r="AB1723" s="256"/>
      <c r="AC1723" s="256"/>
      <c r="AD1723" s="256"/>
      <c r="AE1723" s="256"/>
      <c r="AF1723" s="256"/>
      <c r="AG1723" s="256"/>
      <c r="AH1723" s="258"/>
      <c r="AI1723" s="259"/>
      <c r="AJ1723" s="258"/>
      <c r="AK1723" s="260"/>
      <c r="AL1723" s="261"/>
      <c r="AM1723" s="261"/>
      <c r="AN1723" s="261"/>
      <c r="AO1723" s="264"/>
    </row>
    <row r="1724" spans="21:41" ht="14.25">
      <c r="U1724" s="256"/>
      <c r="V1724" s="257"/>
      <c r="W1724" s="256"/>
      <c r="X1724" s="257"/>
      <c r="Y1724" s="257"/>
      <c r="Z1724" s="257"/>
      <c r="AA1724" s="256"/>
      <c r="AB1724" s="256"/>
      <c r="AC1724" s="256"/>
      <c r="AD1724" s="256"/>
      <c r="AE1724" s="256"/>
      <c r="AF1724" s="256"/>
      <c r="AG1724" s="256"/>
      <c r="AH1724" s="258"/>
      <c r="AI1724" s="259"/>
      <c r="AJ1724" s="258"/>
      <c r="AK1724" s="260"/>
      <c r="AL1724" s="261"/>
      <c r="AM1724" s="261"/>
      <c r="AN1724" s="261"/>
      <c r="AO1724" s="264"/>
    </row>
    <row r="1725" spans="21:41" ht="14.25">
      <c r="U1725" s="256"/>
      <c r="V1725" s="257"/>
      <c r="W1725" s="256"/>
      <c r="X1725" s="257"/>
      <c r="Y1725" s="257"/>
      <c r="Z1725" s="257"/>
      <c r="AA1725" s="256"/>
      <c r="AB1725" s="256"/>
      <c r="AC1725" s="256"/>
      <c r="AD1725" s="256"/>
      <c r="AE1725" s="256"/>
      <c r="AF1725" s="256"/>
      <c r="AG1725" s="256"/>
      <c r="AH1725" s="258"/>
      <c r="AI1725" s="259"/>
      <c r="AJ1725" s="258"/>
      <c r="AK1725" s="260"/>
      <c r="AL1725" s="261"/>
      <c r="AM1725" s="261"/>
      <c r="AN1725" s="261"/>
      <c r="AO1725" s="264"/>
    </row>
    <row r="1726" spans="21:41" ht="14.25">
      <c r="U1726" s="256"/>
      <c r="V1726" s="257"/>
      <c r="W1726" s="256"/>
      <c r="X1726" s="257"/>
      <c r="Y1726" s="257"/>
      <c r="Z1726" s="257"/>
      <c r="AA1726" s="256"/>
      <c r="AB1726" s="256"/>
      <c r="AC1726" s="256"/>
      <c r="AD1726" s="256"/>
      <c r="AE1726" s="256"/>
      <c r="AF1726" s="256"/>
      <c r="AG1726" s="256"/>
      <c r="AH1726" s="258"/>
      <c r="AI1726" s="259"/>
      <c r="AJ1726" s="258"/>
      <c r="AK1726" s="260"/>
      <c r="AL1726" s="261"/>
      <c r="AM1726" s="261"/>
      <c r="AN1726" s="261"/>
      <c r="AO1726" s="264"/>
    </row>
    <row r="1727" spans="21:41" ht="14.25">
      <c r="U1727" s="256"/>
      <c r="V1727" s="257"/>
      <c r="W1727" s="256"/>
      <c r="X1727" s="257"/>
      <c r="Y1727" s="257"/>
      <c r="Z1727" s="257"/>
      <c r="AA1727" s="256"/>
      <c r="AB1727" s="256"/>
      <c r="AC1727" s="256"/>
      <c r="AD1727" s="256"/>
      <c r="AE1727" s="256"/>
      <c r="AF1727" s="256"/>
      <c r="AG1727" s="256"/>
      <c r="AH1727" s="258"/>
      <c r="AI1727" s="259"/>
      <c r="AJ1727" s="258"/>
      <c r="AK1727" s="260"/>
      <c r="AL1727" s="261"/>
      <c r="AM1727" s="261"/>
      <c r="AN1727" s="261"/>
      <c r="AO1727" s="264"/>
    </row>
    <row r="1728" spans="21:41" ht="14.25">
      <c r="U1728" s="256"/>
      <c r="V1728" s="257"/>
      <c r="W1728" s="256"/>
      <c r="X1728" s="257"/>
      <c r="Y1728" s="257"/>
      <c r="Z1728" s="257"/>
      <c r="AA1728" s="256"/>
      <c r="AB1728" s="256"/>
      <c r="AC1728" s="256"/>
      <c r="AD1728" s="256"/>
      <c r="AE1728" s="256"/>
      <c r="AF1728" s="256"/>
      <c r="AG1728" s="256"/>
      <c r="AH1728" s="258"/>
      <c r="AI1728" s="259"/>
      <c r="AJ1728" s="258"/>
      <c r="AK1728" s="260"/>
      <c r="AL1728" s="261"/>
      <c r="AM1728" s="261"/>
      <c r="AN1728" s="261"/>
      <c r="AO1728" s="264"/>
    </row>
    <row r="1729" spans="21:41" ht="14.25">
      <c r="U1729" s="256"/>
      <c r="V1729" s="257"/>
      <c r="W1729" s="256"/>
      <c r="X1729" s="257"/>
      <c r="Y1729" s="257"/>
      <c r="Z1729" s="257"/>
      <c r="AA1729" s="256"/>
      <c r="AB1729" s="256"/>
      <c r="AC1729" s="256"/>
      <c r="AD1729" s="256"/>
      <c r="AE1729" s="256"/>
      <c r="AF1729" s="256"/>
      <c r="AG1729" s="256"/>
      <c r="AH1729" s="258"/>
      <c r="AI1729" s="259"/>
      <c r="AJ1729" s="258"/>
      <c r="AK1729" s="260"/>
      <c r="AL1729" s="261"/>
      <c r="AM1729" s="261"/>
      <c r="AN1729" s="261"/>
      <c r="AO1729" s="264"/>
    </row>
    <row r="1730" spans="21:41" ht="14.25">
      <c r="U1730" s="256"/>
      <c r="V1730" s="257"/>
      <c r="W1730" s="256"/>
      <c r="X1730" s="257"/>
      <c r="Y1730" s="257"/>
      <c r="Z1730" s="257"/>
      <c r="AA1730" s="256"/>
      <c r="AB1730" s="256"/>
      <c r="AC1730" s="256"/>
      <c r="AD1730" s="256"/>
      <c r="AE1730" s="256"/>
      <c r="AF1730" s="256"/>
      <c r="AG1730" s="256"/>
      <c r="AH1730" s="258"/>
      <c r="AI1730" s="259"/>
      <c r="AJ1730" s="258"/>
      <c r="AK1730" s="260"/>
      <c r="AL1730" s="261"/>
      <c r="AM1730" s="261"/>
      <c r="AN1730" s="261"/>
      <c r="AO1730" s="264"/>
    </row>
    <row r="1731" spans="21:41" ht="14.25">
      <c r="U1731" s="256"/>
      <c r="V1731" s="257"/>
      <c r="W1731" s="256"/>
      <c r="X1731" s="257"/>
      <c r="Y1731" s="257"/>
      <c r="Z1731" s="257"/>
      <c r="AA1731" s="256"/>
      <c r="AB1731" s="256"/>
      <c r="AC1731" s="256"/>
      <c r="AD1731" s="256"/>
      <c r="AE1731" s="256"/>
      <c r="AF1731" s="256"/>
      <c r="AG1731" s="256"/>
      <c r="AH1731" s="258"/>
      <c r="AI1731" s="259"/>
      <c r="AJ1731" s="258"/>
      <c r="AK1731" s="260"/>
      <c r="AL1731" s="261"/>
      <c r="AM1731" s="261"/>
      <c r="AN1731" s="261"/>
      <c r="AO1731" s="264"/>
    </row>
    <row r="1732" spans="21:41" ht="14.25">
      <c r="U1732" s="256"/>
      <c r="V1732" s="257"/>
      <c r="W1732" s="256"/>
      <c r="X1732" s="257"/>
      <c r="Y1732" s="257"/>
      <c r="Z1732" s="257"/>
      <c r="AA1732" s="256"/>
      <c r="AB1732" s="256"/>
      <c r="AC1732" s="256"/>
      <c r="AD1732" s="256"/>
      <c r="AE1732" s="256"/>
      <c r="AF1732" s="256"/>
      <c r="AG1732" s="256"/>
      <c r="AH1732" s="258"/>
      <c r="AI1732" s="259"/>
      <c r="AJ1732" s="258"/>
      <c r="AK1732" s="260"/>
      <c r="AL1732" s="261"/>
      <c r="AM1732" s="261"/>
      <c r="AN1732" s="261"/>
      <c r="AO1732" s="264"/>
    </row>
    <row r="1733" spans="21:41" ht="14.25">
      <c r="U1733" s="256"/>
      <c r="V1733" s="257"/>
      <c r="W1733" s="256"/>
      <c r="X1733" s="257"/>
      <c r="Y1733" s="257"/>
      <c r="Z1733" s="257"/>
      <c r="AA1733" s="256"/>
      <c r="AB1733" s="256"/>
      <c r="AC1733" s="256"/>
      <c r="AD1733" s="256"/>
      <c r="AE1733" s="256"/>
      <c r="AF1733" s="256"/>
      <c r="AG1733" s="256"/>
      <c r="AH1733" s="258"/>
      <c r="AI1733" s="259"/>
      <c r="AJ1733" s="258"/>
      <c r="AK1733" s="260"/>
      <c r="AL1733" s="261"/>
      <c r="AM1733" s="261"/>
      <c r="AN1733" s="261"/>
      <c r="AO1733" s="264"/>
    </row>
    <row r="1734" spans="21:41" ht="14.25">
      <c r="U1734" s="256"/>
      <c r="V1734" s="257"/>
      <c r="W1734" s="256"/>
      <c r="X1734" s="257"/>
      <c r="Y1734" s="257"/>
      <c r="Z1734" s="257"/>
      <c r="AA1734" s="256"/>
      <c r="AB1734" s="256"/>
      <c r="AC1734" s="256"/>
      <c r="AD1734" s="256"/>
      <c r="AE1734" s="256"/>
      <c r="AF1734" s="256"/>
      <c r="AG1734" s="256"/>
      <c r="AH1734" s="258"/>
      <c r="AI1734" s="259"/>
      <c r="AJ1734" s="258"/>
      <c r="AK1734" s="260"/>
      <c r="AL1734" s="261"/>
      <c r="AM1734" s="261"/>
      <c r="AN1734" s="261"/>
      <c r="AO1734" s="264"/>
    </row>
    <row r="1735" spans="21:41" ht="14.25">
      <c r="U1735" s="256"/>
      <c r="V1735" s="257"/>
      <c r="W1735" s="256"/>
      <c r="X1735" s="257"/>
      <c r="Y1735" s="257"/>
      <c r="Z1735" s="257"/>
      <c r="AA1735" s="256"/>
      <c r="AB1735" s="256"/>
      <c r="AC1735" s="256"/>
      <c r="AD1735" s="256"/>
      <c r="AE1735" s="256"/>
      <c r="AF1735" s="256"/>
      <c r="AG1735" s="256"/>
      <c r="AH1735" s="258"/>
      <c r="AI1735" s="259"/>
      <c r="AJ1735" s="258"/>
      <c r="AK1735" s="260"/>
      <c r="AL1735" s="261"/>
      <c r="AM1735" s="261"/>
      <c r="AN1735" s="261"/>
      <c r="AO1735" s="264"/>
    </row>
    <row r="1736" spans="21:41" ht="14.25">
      <c r="U1736" s="256"/>
      <c r="V1736" s="257"/>
      <c r="W1736" s="256"/>
      <c r="X1736" s="257"/>
      <c r="Y1736" s="257"/>
      <c r="Z1736" s="257"/>
      <c r="AA1736" s="256"/>
      <c r="AB1736" s="256"/>
      <c r="AC1736" s="256"/>
      <c r="AD1736" s="256"/>
      <c r="AE1736" s="256"/>
      <c r="AF1736" s="256"/>
      <c r="AG1736" s="256"/>
      <c r="AH1736" s="258"/>
      <c r="AI1736" s="259"/>
      <c r="AJ1736" s="258"/>
      <c r="AK1736" s="260"/>
      <c r="AL1736" s="261"/>
      <c r="AM1736" s="261"/>
      <c r="AN1736" s="261"/>
      <c r="AO1736" s="264"/>
    </row>
    <row r="1737" spans="21:41" ht="14.25">
      <c r="U1737" s="256"/>
      <c r="V1737" s="257"/>
      <c r="W1737" s="256"/>
      <c r="X1737" s="257"/>
      <c r="Y1737" s="257"/>
      <c r="Z1737" s="257"/>
      <c r="AA1737" s="256"/>
      <c r="AB1737" s="256"/>
      <c r="AC1737" s="256"/>
      <c r="AD1737" s="256"/>
      <c r="AE1737" s="256"/>
      <c r="AF1737" s="256"/>
      <c r="AG1737" s="256"/>
      <c r="AH1737" s="258"/>
      <c r="AI1737" s="259"/>
      <c r="AJ1737" s="258"/>
      <c r="AK1737" s="260"/>
      <c r="AL1737" s="261"/>
      <c r="AM1737" s="261"/>
      <c r="AN1737" s="261"/>
      <c r="AO1737" s="264"/>
    </row>
    <row r="1738" spans="21:41" ht="14.25">
      <c r="U1738" s="256"/>
      <c r="V1738" s="257"/>
      <c r="W1738" s="256"/>
      <c r="X1738" s="257"/>
      <c r="Y1738" s="257"/>
      <c r="Z1738" s="257"/>
      <c r="AA1738" s="256"/>
      <c r="AB1738" s="256"/>
      <c r="AC1738" s="256"/>
      <c r="AD1738" s="256"/>
      <c r="AE1738" s="256"/>
      <c r="AF1738" s="256"/>
      <c r="AG1738" s="256"/>
      <c r="AH1738" s="258"/>
      <c r="AI1738" s="259"/>
      <c r="AJ1738" s="258"/>
      <c r="AK1738" s="260"/>
      <c r="AL1738" s="261"/>
      <c r="AM1738" s="261"/>
      <c r="AN1738" s="261"/>
      <c r="AO1738" s="264"/>
    </row>
    <row r="1739" spans="21:41" ht="14.25">
      <c r="U1739" s="256"/>
      <c r="V1739" s="257"/>
      <c r="W1739" s="256"/>
      <c r="X1739" s="257"/>
      <c r="Y1739" s="257"/>
      <c r="Z1739" s="257"/>
      <c r="AA1739" s="256"/>
      <c r="AB1739" s="256"/>
      <c r="AC1739" s="256"/>
      <c r="AD1739" s="256"/>
      <c r="AE1739" s="256"/>
      <c r="AF1739" s="256"/>
      <c r="AG1739" s="256"/>
      <c r="AH1739" s="258"/>
      <c r="AI1739" s="259"/>
      <c r="AJ1739" s="258"/>
      <c r="AK1739" s="260"/>
      <c r="AL1739" s="261"/>
      <c r="AM1739" s="261"/>
      <c r="AN1739" s="261"/>
      <c r="AO1739" s="264"/>
    </row>
    <row r="1740" spans="21:41" ht="14.25">
      <c r="U1740" s="256"/>
      <c r="V1740" s="257"/>
      <c r="W1740" s="256"/>
      <c r="X1740" s="257"/>
      <c r="Y1740" s="257"/>
      <c r="Z1740" s="257"/>
      <c r="AA1740" s="256"/>
      <c r="AB1740" s="256"/>
      <c r="AC1740" s="256"/>
      <c r="AD1740" s="256"/>
      <c r="AE1740" s="256"/>
      <c r="AF1740" s="256"/>
      <c r="AG1740" s="256"/>
      <c r="AH1740" s="258"/>
      <c r="AI1740" s="259"/>
      <c r="AJ1740" s="258"/>
      <c r="AK1740" s="260"/>
      <c r="AL1740" s="261"/>
      <c r="AM1740" s="261"/>
      <c r="AN1740" s="261"/>
      <c r="AO1740" s="264"/>
    </row>
    <row r="1741" spans="21:41" ht="14.25">
      <c r="U1741" s="256"/>
      <c r="V1741" s="257"/>
      <c r="W1741" s="256"/>
      <c r="X1741" s="257"/>
      <c r="Y1741" s="257"/>
      <c r="Z1741" s="257"/>
      <c r="AA1741" s="256"/>
      <c r="AB1741" s="256"/>
      <c r="AC1741" s="256"/>
      <c r="AD1741" s="256"/>
      <c r="AE1741" s="256"/>
      <c r="AF1741" s="256"/>
      <c r="AG1741" s="256"/>
      <c r="AH1741" s="258"/>
      <c r="AI1741" s="259"/>
      <c r="AJ1741" s="258"/>
      <c r="AK1741" s="260"/>
      <c r="AL1741" s="261"/>
      <c r="AM1741" s="261"/>
      <c r="AN1741" s="261"/>
      <c r="AO1741" s="264"/>
    </row>
    <row r="1742" spans="21:41" ht="14.25">
      <c r="U1742" s="256"/>
      <c r="V1742" s="257"/>
      <c r="W1742" s="256"/>
      <c r="X1742" s="257"/>
      <c r="Y1742" s="257"/>
      <c r="Z1742" s="257"/>
      <c r="AA1742" s="256"/>
      <c r="AB1742" s="256"/>
      <c r="AC1742" s="256"/>
      <c r="AD1742" s="256"/>
      <c r="AE1742" s="256"/>
      <c r="AF1742" s="256"/>
      <c r="AG1742" s="256"/>
      <c r="AH1742" s="258"/>
      <c r="AI1742" s="259"/>
      <c r="AJ1742" s="258"/>
      <c r="AK1742" s="260"/>
      <c r="AL1742" s="261"/>
      <c r="AM1742" s="261"/>
      <c r="AN1742" s="261"/>
      <c r="AO1742" s="264"/>
    </row>
    <row r="1743" spans="21:41" ht="14.25">
      <c r="U1743" s="256"/>
      <c r="V1743" s="257"/>
      <c r="W1743" s="256"/>
      <c r="X1743" s="257"/>
      <c r="Y1743" s="257"/>
      <c r="Z1743" s="257"/>
      <c r="AA1743" s="256"/>
      <c r="AB1743" s="256"/>
      <c r="AC1743" s="256"/>
      <c r="AD1743" s="256"/>
      <c r="AE1743" s="256"/>
      <c r="AF1743" s="256"/>
      <c r="AG1743" s="256"/>
      <c r="AH1743" s="258"/>
      <c r="AI1743" s="259"/>
      <c r="AJ1743" s="258"/>
      <c r="AK1743" s="260"/>
      <c r="AL1743" s="261"/>
      <c r="AM1743" s="261"/>
      <c r="AN1743" s="261"/>
      <c r="AO1743" s="264"/>
    </row>
    <row r="1744" spans="21:41" ht="14.25">
      <c r="U1744" s="256"/>
      <c r="V1744" s="257"/>
      <c r="W1744" s="256"/>
      <c r="X1744" s="257"/>
      <c r="Y1744" s="257"/>
      <c r="Z1744" s="257"/>
      <c r="AA1744" s="256"/>
      <c r="AB1744" s="256"/>
      <c r="AC1744" s="256"/>
      <c r="AD1744" s="256"/>
      <c r="AE1744" s="256"/>
      <c r="AF1744" s="256"/>
      <c r="AG1744" s="256"/>
      <c r="AH1744" s="258"/>
      <c r="AI1744" s="259"/>
      <c r="AJ1744" s="258"/>
      <c r="AK1744" s="260"/>
      <c r="AL1744" s="261"/>
      <c r="AM1744" s="261"/>
      <c r="AN1744" s="261"/>
      <c r="AO1744" s="264"/>
    </row>
    <row r="1745" spans="21:41" ht="14.25">
      <c r="U1745" s="256"/>
      <c r="V1745" s="257"/>
      <c r="W1745" s="256"/>
      <c r="X1745" s="257"/>
      <c r="Y1745" s="257"/>
      <c r="Z1745" s="257"/>
      <c r="AA1745" s="256"/>
      <c r="AB1745" s="256"/>
      <c r="AC1745" s="256"/>
      <c r="AD1745" s="256"/>
      <c r="AE1745" s="256"/>
      <c r="AF1745" s="256"/>
      <c r="AG1745" s="256"/>
      <c r="AH1745" s="258"/>
      <c r="AI1745" s="259"/>
      <c r="AJ1745" s="258"/>
      <c r="AK1745" s="260"/>
      <c r="AL1745" s="261"/>
      <c r="AM1745" s="261"/>
      <c r="AN1745" s="261"/>
      <c r="AO1745" s="264"/>
    </row>
    <row r="1746" spans="21:41" ht="14.25">
      <c r="U1746" s="256"/>
      <c r="V1746" s="257"/>
      <c r="W1746" s="256"/>
      <c r="X1746" s="257"/>
      <c r="Y1746" s="257"/>
      <c r="Z1746" s="257"/>
      <c r="AA1746" s="256"/>
      <c r="AB1746" s="256"/>
      <c r="AC1746" s="256"/>
      <c r="AD1746" s="256"/>
      <c r="AE1746" s="256"/>
      <c r="AF1746" s="256"/>
      <c r="AG1746" s="256"/>
      <c r="AH1746" s="258"/>
      <c r="AI1746" s="259"/>
      <c r="AJ1746" s="258"/>
      <c r="AK1746" s="260"/>
      <c r="AL1746" s="261"/>
      <c r="AM1746" s="261"/>
      <c r="AN1746" s="261"/>
      <c r="AO1746" s="264"/>
    </row>
    <row r="1747" spans="21:41" ht="14.25">
      <c r="U1747" s="256"/>
      <c r="V1747" s="257"/>
      <c r="W1747" s="256"/>
      <c r="X1747" s="257"/>
      <c r="Y1747" s="257"/>
      <c r="Z1747" s="257"/>
      <c r="AA1747" s="256"/>
      <c r="AB1747" s="256"/>
      <c r="AC1747" s="256"/>
      <c r="AD1747" s="256"/>
      <c r="AE1747" s="256"/>
      <c r="AF1747" s="256"/>
      <c r="AG1747" s="256"/>
      <c r="AH1747" s="258"/>
      <c r="AI1747" s="259"/>
      <c r="AJ1747" s="258"/>
      <c r="AK1747" s="260"/>
      <c r="AL1747" s="261"/>
      <c r="AM1747" s="261"/>
      <c r="AN1747" s="261"/>
      <c r="AO1747" s="264"/>
    </row>
    <row r="1748" spans="21:41" ht="14.25">
      <c r="U1748" s="256"/>
      <c r="V1748" s="257"/>
      <c r="W1748" s="256"/>
      <c r="X1748" s="257"/>
      <c r="Y1748" s="257"/>
      <c r="Z1748" s="257"/>
      <c r="AA1748" s="256"/>
      <c r="AB1748" s="256"/>
      <c r="AC1748" s="256"/>
      <c r="AD1748" s="256"/>
      <c r="AE1748" s="256"/>
      <c r="AF1748" s="256"/>
      <c r="AG1748" s="256"/>
      <c r="AH1748" s="258"/>
      <c r="AI1748" s="259"/>
      <c r="AJ1748" s="258"/>
      <c r="AK1748" s="260"/>
      <c r="AL1748" s="261"/>
      <c r="AM1748" s="261"/>
      <c r="AN1748" s="261"/>
      <c r="AO1748" s="264"/>
    </row>
    <row r="1749" spans="21:41" ht="14.25">
      <c r="U1749" s="256"/>
      <c r="V1749" s="257"/>
      <c r="W1749" s="256"/>
      <c r="X1749" s="257"/>
      <c r="Y1749" s="257"/>
      <c r="Z1749" s="257"/>
      <c r="AA1749" s="256"/>
      <c r="AB1749" s="256"/>
      <c r="AC1749" s="256"/>
      <c r="AD1749" s="256"/>
      <c r="AE1749" s="256"/>
      <c r="AF1749" s="256"/>
      <c r="AG1749" s="256"/>
      <c r="AH1749" s="258"/>
      <c r="AI1749" s="259"/>
      <c r="AJ1749" s="258"/>
      <c r="AK1749" s="260"/>
      <c r="AL1749" s="261"/>
      <c r="AM1749" s="261"/>
      <c r="AN1749" s="261"/>
      <c r="AO1749" s="264"/>
    </row>
    <row r="1750" spans="21:41" ht="14.25">
      <c r="U1750" s="256"/>
      <c r="V1750" s="257"/>
      <c r="W1750" s="256"/>
      <c r="X1750" s="257"/>
      <c r="Y1750" s="257"/>
      <c r="Z1750" s="257"/>
      <c r="AA1750" s="256"/>
      <c r="AB1750" s="256"/>
      <c r="AC1750" s="256"/>
      <c r="AD1750" s="256"/>
      <c r="AE1750" s="256"/>
      <c r="AF1750" s="256"/>
      <c r="AG1750" s="256"/>
      <c r="AH1750" s="258"/>
      <c r="AI1750" s="259"/>
      <c r="AJ1750" s="258"/>
      <c r="AK1750" s="260"/>
      <c r="AL1750" s="261"/>
      <c r="AM1750" s="261"/>
      <c r="AN1750" s="261"/>
      <c r="AO1750" s="264"/>
    </row>
    <row r="1751" spans="21:41" ht="14.25">
      <c r="U1751" s="256"/>
      <c r="V1751" s="257"/>
      <c r="W1751" s="256"/>
      <c r="X1751" s="257"/>
      <c r="Y1751" s="257"/>
      <c r="Z1751" s="257"/>
      <c r="AA1751" s="256"/>
      <c r="AB1751" s="256"/>
      <c r="AC1751" s="256"/>
      <c r="AD1751" s="256"/>
      <c r="AE1751" s="256"/>
      <c r="AF1751" s="256"/>
      <c r="AG1751" s="256"/>
      <c r="AH1751" s="258"/>
      <c r="AI1751" s="259"/>
      <c r="AJ1751" s="258"/>
      <c r="AK1751" s="260"/>
      <c r="AL1751" s="261"/>
      <c r="AM1751" s="261"/>
      <c r="AN1751" s="261"/>
      <c r="AO1751" s="264"/>
    </row>
    <row r="1752" spans="21:41" ht="14.25">
      <c r="U1752" s="256"/>
      <c r="V1752" s="257"/>
      <c r="W1752" s="256"/>
      <c r="X1752" s="257"/>
      <c r="Y1752" s="257"/>
      <c r="Z1752" s="257"/>
      <c r="AA1752" s="256"/>
      <c r="AB1752" s="256"/>
      <c r="AC1752" s="256"/>
      <c r="AD1752" s="256"/>
      <c r="AE1752" s="256"/>
      <c r="AF1752" s="256"/>
      <c r="AG1752" s="256"/>
      <c r="AH1752" s="258"/>
      <c r="AI1752" s="259"/>
      <c r="AJ1752" s="258"/>
      <c r="AK1752" s="260"/>
      <c r="AL1752" s="261"/>
      <c r="AM1752" s="261"/>
      <c r="AN1752" s="261"/>
      <c r="AO1752" s="264"/>
    </row>
    <row r="1753" spans="21:41" ht="14.25">
      <c r="U1753" s="256"/>
      <c r="V1753" s="257"/>
      <c r="W1753" s="256"/>
      <c r="X1753" s="257"/>
      <c r="Y1753" s="257"/>
      <c r="Z1753" s="257"/>
      <c r="AA1753" s="256"/>
      <c r="AB1753" s="256"/>
      <c r="AC1753" s="256"/>
      <c r="AD1753" s="256"/>
      <c r="AE1753" s="256"/>
      <c r="AF1753" s="256"/>
      <c r="AG1753" s="256"/>
      <c r="AH1753" s="258"/>
      <c r="AI1753" s="259"/>
      <c r="AJ1753" s="258"/>
      <c r="AK1753" s="260"/>
      <c r="AL1753" s="261"/>
      <c r="AM1753" s="261"/>
      <c r="AN1753" s="261"/>
      <c r="AO1753" s="264"/>
    </row>
    <row r="1754" spans="21:41" ht="14.25">
      <c r="U1754" s="256"/>
      <c r="V1754" s="257"/>
      <c r="W1754" s="256"/>
      <c r="X1754" s="257"/>
      <c r="Y1754" s="257"/>
      <c r="Z1754" s="257"/>
      <c r="AA1754" s="256"/>
      <c r="AB1754" s="256"/>
      <c r="AC1754" s="256"/>
      <c r="AD1754" s="256"/>
      <c r="AE1754" s="256"/>
      <c r="AF1754" s="256"/>
      <c r="AG1754" s="256"/>
      <c r="AH1754" s="258"/>
      <c r="AI1754" s="259"/>
      <c r="AJ1754" s="258"/>
      <c r="AK1754" s="260"/>
      <c r="AL1754" s="261"/>
      <c r="AM1754" s="261"/>
      <c r="AN1754" s="261"/>
      <c r="AO1754" s="264"/>
    </row>
    <row r="1755" spans="21:41" ht="14.25">
      <c r="U1755" s="256"/>
      <c r="V1755" s="257"/>
      <c r="W1755" s="256"/>
      <c r="X1755" s="257"/>
      <c r="Y1755" s="257"/>
      <c r="Z1755" s="257"/>
      <c r="AA1755" s="256"/>
      <c r="AB1755" s="256"/>
      <c r="AC1755" s="256"/>
      <c r="AD1755" s="256"/>
      <c r="AE1755" s="256"/>
      <c r="AF1755" s="256"/>
      <c r="AG1755" s="256"/>
      <c r="AH1755" s="258"/>
      <c r="AI1755" s="259"/>
      <c r="AJ1755" s="258"/>
      <c r="AK1755" s="260"/>
      <c r="AL1755" s="261"/>
      <c r="AM1755" s="261"/>
      <c r="AN1755" s="261"/>
      <c r="AO1755" s="264"/>
    </row>
    <row r="1756" spans="21:41" ht="14.25">
      <c r="U1756" s="256"/>
      <c r="V1756" s="257"/>
      <c r="W1756" s="256"/>
      <c r="X1756" s="257"/>
      <c r="Y1756" s="257"/>
      <c r="Z1756" s="257"/>
      <c r="AA1756" s="256"/>
      <c r="AB1756" s="256"/>
      <c r="AC1756" s="256"/>
      <c r="AD1756" s="256"/>
      <c r="AE1756" s="256"/>
      <c r="AF1756" s="256"/>
      <c r="AG1756" s="256"/>
      <c r="AH1756" s="258"/>
      <c r="AI1756" s="259"/>
      <c r="AJ1756" s="258"/>
      <c r="AK1756" s="260"/>
      <c r="AL1756" s="261"/>
      <c r="AM1756" s="261"/>
      <c r="AN1756" s="261"/>
      <c r="AO1756" s="264"/>
    </row>
    <row r="1757" spans="21:41" ht="14.25">
      <c r="U1757" s="256"/>
      <c r="V1757" s="257"/>
      <c r="W1757" s="256"/>
      <c r="X1757" s="257"/>
      <c r="Y1757" s="257"/>
      <c r="Z1757" s="257"/>
      <c r="AA1757" s="256"/>
      <c r="AB1757" s="256"/>
      <c r="AC1757" s="256"/>
      <c r="AD1757" s="256"/>
      <c r="AE1757" s="256"/>
      <c r="AF1757" s="256"/>
      <c r="AG1757" s="256"/>
      <c r="AH1757" s="258"/>
      <c r="AI1757" s="259"/>
      <c r="AJ1757" s="258"/>
      <c r="AK1757" s="260"/>
      <c r="AL1757" s="261"/>
      <c r="AM1757" s="261"/>
      <c r="AN1757" s="261"/>
      <c r="AO1757" s="264"/>
    </row>
    <row r="1758" spans="21:41" ht="14.25">
      <c r="U1758" s="256"/>
      <c r="V1758" s="257"/>
      <c r="W1758" s="256"/>
      <c r="X1758" s="257"/>
      <c r="Y1758" s="257"/>
      <c r="Z1758" s="257"/>
      <c r="AA1758" s="256"/>
      <c r="AB1758" s="256"/>
      <c r="AC1758" s="256"/>
      <c r="AD1758" s="256"/>
      <c r="AE1758" s="256"/>
      <c r="AF1758" s="256"/>
      <c r="AG1758" s="256"/>
      <c r="AH1758" s="258"/>
      <c r="AI1758" s="259"/>
      <c r="AJ1758" s="258"/>
      <c r="AK1758" s="260"/>
      <c r="AL1758" s="261"/>
      <c r="AM1758" s="261"/>
      <c r="AN1758" s="261"/>
      <c r="AO1758" s="264"/>
    </row>
    <row r="1759" spans="21:41" ht="14.25">
      <c r="U1759" s="256"/>
      <c r="V1759" s="257"/>
      <c r="W1759" s="256"/>
      <c r="X1759" s="257"/>
      <c r="Y1759" s="257"/>
      <c r="Z1759" s="257"/>
      <c r="AA1759" s="256"/>
      <c r="AB1759" s="256"/>
      <c r="AC1759" s="256"/>
      <c r="AD1759" s="256"/>
      <c r="AE1759" s="256"/>
      <c r="AF1759" s="256"/>
      <c r="AG1759" s="256"/>
      <c r="AH1759" s="258"/>
      <c r="AI1759" s="259"/>
      <c r="AJ1759" s="258"/>
      <c r="AK1759" s="260"/>
      <c r="AL1759" s="261"/>
      <c r="AM1759" s="261"/>
      <c r="AN1759" s="261"/>
      <c r="AO1759" s="264"/>
    </row>
    <row r="1760" spans="21:41" ht="14.25">
      <c r="U1760" s="256"/>
      <c r="V1760" s="257"/>
      <c r="W1760" s="256"/>
      <c r="X1760" s="257"/>
      <c r="Y1760" s="257"/>
      <c r="Z1760" s="257"/>
      <c r="AA1760" s="256"/>
      <c r="AB1760" s="256"/>
      <c r="AC1760" s="256"/>
      <c r="AD1760" s="256"/>
      <c r="AE1760" s="256"/>
      <c r="AF1760" s="256"/>
      <c r="AG1760" s="256"/>
      <c r="AH1760" s="258"/>
      <c r="AI1760" s="259"/>
      <c r="AJ1760" s="258"/>
      <c r="AK1760" s="260"/>
      <c r="AL1760" s="261"/>
      <c r="AM1760" s="261"/>
      <c r="AN1760" s="261"/>
      <c r="AO1760" s="264"/>
    </row>
    <row r="1761" spans="21:41" ht="14.25">
      <c r="U1761" s="256"/>
      <c r="V1761" s="257"/>
      <c r="W1761" s="256"/>
      <c r="X1761" s="257"/>
      <c r="Y1761" s="257"/>
      <c r="Z1761" s="257"/>
      <c r="AA1761" s="256"/>
      <c r="AB1761" s="256"/>
      <c r="AC1761" s="256"/>
      <c r="AD1761" s="256"/>
      <c r="AE1761" s="256"/>
      <c r="AF1761" s="256"/>
      <c r="AG1761" s="256"/>
      <c r="AH1761" s="258"/>
      <c r="AI1761" s="259"/>
      <c r="AJ1761" s="258"/>
      <c r="AK1761" s="260"/>
      <c r="AL1761" s="261"/>
      <c r="AM1761" s="261"/>
      <c r="AN1761" s="261"/>
      <c r="AO1761" s="264"/>
    </row>
    <row r="1762" spans="21:41" ht="14.25">
      <c r="U1762" s="256"/>
      <c r="V1762" s="257"/>
      <c r="W1762" s="256"/>
      <c r="X1762" s="257"/>
      <c r="Y1762" s="257"/>
      <c r="Z1762" s="257"/>
      <c r="AA1762" s="256"/>
      <c r="AB1762" s="256"/>
      <c r="AC1762" s="256"/>
      <c r="AD1762" s="256"/>
      <c r="AE1762" s="256"/>
      <c r="AF1762" s="256"/>
      <c r="AG1762" s="256"/>
      <c r="AH1762" s="258"/>
      <c r="AI1762" s="259"/>
      <c r="AJ1762" s="258"/>
      <c r="AK1762" s="260"/>
      <c r="AL1762" s="261"/>
      <c r="AM1762" s="261"/>
      <c r="AN1762" s="261"/>
      <c r="AO1762" s="264"/>
    </row>
    <row r="1763" spans="21:41" ht="14.25">
      <c r="U1763" s="256"/>
      <c r="V1763" s="257"/>
      <c r="W1763" s="256"/>
      <c r="X1763" s="257"/>
      <c r="Y1763" s="257"/>
      <c r="Z1763" s="257"/>
      <c r="AA1763" s="256"/>
      <c r="AB1763" s="256"/>
      <c r="AC1763" s="256"/>
      <c r="AD1763" s="256"/>
      <c r="AE1763" s="256"/>
      <c r="AF1763" s="256"/>
      <c r="AG1763" s="256"/>
      <c r="AH1763" s="258"/>
      <c r="AI1763" s="259"/>
      <c r="AJ1763" s="258"/>
      <c r="AK1763" s="260"/>
      <c r="AL1763" s="261"/>
      <c r="AM1763" s="261"/>
      <c r="AN1763" s="261"/>
      <c r="AO1763" s="264"/>
    </row>
    <row r="1764" spans="21:41" ht="14.25">
      <c r="U1764" s="256"/>
      <c r="V1764" s="257"/>
      <c r="W1764" s="256"/>
      <c r="X1764" s="257"/>
      <c r="Y1764" s="257"/>
      <c r="Z1764" s="257"/>
      <c r="AA1764" s="256"/>
      <c r="AB1764" s="256"/>
      <c r="AC1764" s="256"/>
      <c r="AD1764" s="256"/>
      <c r="AE1764" s="256"/>
      <c r="AF1764" s="256"/>
      <c r="AG1764" s="256"/>
      <c r="AH1764" s="258"/>
      <c r="AI1764" s="259"/>
      <c r="AJ1764" s="258"/>
      <c r="AK1764" s="260"/>
      <c r="AL1764" s="261"/>
      <c r="AM1764" s="261"/>
      <c r="AN1764" s="261"/>
      <c r="AO1764" s="264"/>
    </row>
    <row r="1765" spans="21:41" ht="14.25">
      <c r="U1765" s="256"/>
      <c r="V1765" s="257"/>
      <c r="W1765" s="256"/>
      <c r="X1765" s="257"/>
      <c r="Y1765" s="257"/>
      <c r="Z1765" s="257"/>
      <c r="AA1765" s="256"/>
      <c r="AB1765" s="256"/>
      <c r="AC1765" s="256"/>
      <c r="AD1765" s="256"/>
      <c r="AE1765" s="256"/>
      <c r="AF1765" s="256"/>
      <c r="AG1765" s="256"/>
      <c r="AH1765" s="258"/>
      <c r="AI1765" s="259"/>
      <c r="AJ1765" s="258"/>
      <c r="AK1765" s="260"/>
      <c r="AL1765" s="261"/>
      <c r="AM1765" s="261"/>
      <c r="AN1765" s="261"/>
      <c r="AO1765" s="264"/>
    </row>
    <row r="1766" spans="21:41" ht="14.25">
      <c r="U1766" s="256"/>
      <c r="V1766" s="257"/>
      <c r="W1766" s="256"/>
      <c r="X1766" s="257"/>
      <c r="Y1766" s="257"/>
      <c r="Z1766" s="257"/>
      <c r="AA1766" s="256"/>
      <c r="AB1766" s="256"/>
      <c r="AC1766" s="256"/>
      <c r="AD1766" s="256"/>
      <c r="AE1766" s="256"/>
      <c r="AF1766" s="256"/>
      <c r="AG1766" s="256"/>
      <c r="AH1766" s="258"/>
      <c r="AI1766" s="259"/>
      <c r="AJ1766" s="258"/>
      <c r="AK1766" s="260"/>
      <c r="AL1766" s="261"/>
      <c r="AM1766" s="261"/>
      <c r="AN1766" s="261"/>
      <c r="AO1766" s="264"/>
    </row>
    <row r="1767" spans="21:41" ht="14.25">
      <c r="U1767" s="256"/>
      <c r="V1767" s="257"/>
      <c r="W1767" s="256"/>
      <c r="X1767" s="257"/>
      <c r="Y1767" s="257"/>
      <c r="Z1767" s="257"/>
      <c r="AA1767" s="256"/>
      <c r="AB1767" s="256"/>
      <c r="AC1767" s="256"/>
      <c r="AD1767" s="256"/>
      <c r="AE1767" s="256"/>
      <c r="AF1767" s="256"/>
      <c r="AG1767" s="256"/>
      <c r="AH1767" s="258"/>
      <c r="AI1767" s="259"/>
      <c r="AJ1767" s="258"/>
      <c r="AK1767" s="260"/>
      <c r="AL1767" s="261"/>
      <c r="AM1767" s="261"/>
      <c r="AN1767" s="261"/>
      <c r="AO1767" s="264"/>
    </row>
    <row r="1768" spans="21:41" ht="14.25">
      <c r="U1768" s="256"/>
      <c r="V1768" s="257"/>
      <c r="W1768" s="256"/>
      <c r="X1768" s="257"/>
      <c r="Y1768" s="257"/>
      <c r="Z1768" s="257"/>
      <c r="AA1768" s="256"/>
      <c r="AB1768" s="256"/>
      <c r="AC1768" s="256"/>
      <c r="AD1768" s="256"/>
      <c r="AE1768" s="256"/>
      <c r="AF1768" s="256"/>
      <c r="AG1768" s="256"/>
      <c r="AH1768" s="258"/>
      <c r="AI1768" s="259"/>
      <c r="AJ1768" s="258"/>
      <c r="AK1768" s="260"/>
      <c r="AL1768" s="261"/>
      <c r="AM1768" s="261"/>
      <c r="AN1768" s="261"/>
      <c r="AO1768" s="264"/>
    </row>
    <row r="1769" spans="21:41" ht="14.25">
      <c r="U1769" s="256"/>
      <c r="V1769" s="257"/>
      <c r="W1769" s="256"/>
      <c r="X1769" s="257"/>
      <c r="Y1769" s="257"/>
      <c r="Z1769" s="257"/>
      <c r="AA1769" s="256"/>
      <c r="AB1769" s="256"/>
      <c r="AC1769" s="256"/>
      <c r="AD1769" s="256"/>
      <c r="AE1769" s="256"/>
      <c r="AF1769" s="256"/>
      <c r="AG1769" s="256"/>
      <c r="AH1769" s="258"/>
      <c r="AI1769" s="259"/>
      <c r="AJ1769" s="258"/>
      <c r="AK1769" s="260"/>
      <c r="AL1769" s="261"/>
      <c r="AM1769" s="261"/>
      <c r="AN1769" s="261"/>
      <c r="AO1769" s="264"/>
    </row>
    <row r="1770" spans="21:41" ht="14.25">
      <c r="U1770" s="256"/>
      <c r="V1770" s="257"/>
      <c r="W1770" s="256"/>
      <c r="X1770" s="257"/>
      <c r="Y1770" s="257"/>
      <c r="Z1770" s="257"/>
      <c r="AA1770" s="256"/>
      <c r="AB1770" s="256"/>
      <c r="AC1770" s="256"/>
      <c r="AD1770" s="256"/>
      <c r="AE1770" s="256"/>
      <c r="AF1770" s="256"/>
      <c r="AG1770" s="256"/>
      <c r="AH1770" s="258"/>
      <c r="AI1770" s="259"/>
      <c r="AJ1770" s="258"/>
      <c r="AK1770" s="260"/>
      <c r="AL1770" s="261"/>
      <c r="AM1770" s="261"/>
      <c r="AN1770" s="261"/>
      <c r="AO1770" s="264"/>
    </row>
    <row r="1771" spans="21:41" ht="14.25">
      <c r="U1771" s="256"/>
      <c r="V1771" s="257"/>
      <c r="W1771" s="256"/>
      <c r="X1771" s="257"/>
      <c r="Y1771" s="257"/>
      <c r="Z1771" s="257"/>
      <c r="AA1771" s="256"/>
      <c r="AB1771" s="256"/>
      <c r="AC1771" s="256"/>
      <c r="AD1771" s="256"/>
      <c r="AE1771" s="256"/>
      <c r="AF1771" s="256"/>
      <c r="AG1771" s="256"/>
      <c r="AH1771" s="258"/>
      <c r="AI1771" s="259"/>
      <c r="AJ1771" s="258"/>
      <c r="AK1771" s="260"/>
      <c r="AL1771" s="261"/>
      <c r="AM1771" s="261"/>
      <c r="AN1771" s="261"/>
      <c r="AO1771" s="264"/>
    </row>
    <row r="1772" spans="21:41" ht="14.25">
      <c r="U1772" s="256"/>
      <c r="V1772" s="257"/>
      <c r="W1772" s="256"/>
      <c r="X1772" s="257"/>
      <c r="Y1772" s="257"/>
      <c r="Z1772" s="257"/>
      <c r="AA1772" s="256"/>
      <c r="AB1772" s="256"/>
      <c r="AC1772" s="256"/>
      <c r="AD1772" s="256"/>
      <c r="AE1772" s="256"/>
      <c r="AF1772" s="256"/>
      <c r="AG1772" s="256"/>
      <c r="AH1772" s="258"/>
      <c r="AI1772" s="259"/>
      <c r="AJ1772" s="258"/>
      <c r="AK1772" s="260"/>
      <c r="AL1772" s="261"/>
      <c r="AM1772" s="261"/>
      <c r="AN1772" s="261"/>
      <c r="AO1772" s="264"/>
    </row>
    <row r="1773" spans="21:41" ht="14.25">
      <c r="U1773" s="256"/>
      <c r="V1773" s="257"/>
      <c r="W1773" s="256"/>
      <c r="X1773" s="257"/>
      <c r="Y1773" s="257"/>
      <c r="Z1773" s="257"/>
      <c r="AA1773" s="256"/>
      <c r="AB1773" s="256"/>
      <c r="AC1773" s="256"/>
      <c r="AD1773" s="256"/>
      <c r="AE1773" s="256"/>
      <c r="AF1773" s="256"/>
      <c r="AG1773" s="256"/>
      <c r="AH1773" s="258"/>
      <c r="AI1773" s="259"/>
      <c r="AJ1773" s="258"/>
      <c r="AK1773" s="260"/>
      <c r="AL1773" s="261"/>
      <c r="AM1773" s="261"/>
      <c r="AN1773" s="261"/>
      <c r="AO1773" s="264"/>
    </row>
    <row r="1774" spans="21:41" ht="14.25">
      <c r="U1774" s="256"/>
      <c r="V1774" s="257"/>
      <c r="W1774" s="256"/>
      <c r="X1774" s="257"/>
      <c r="Y1774" s="257"/>
      <c r="Z1774" s="257"/>
      <c r="AA1774" s="256"/>
      <c r="AB1774" s="256"/>
      <c r="AC1774" s="256"/>
      <c r="AD1774" s="256"/>
      <c r="AE1774" s="256"/>
      <c r="AF1774" s="256"/>
      <c r="AG1774" s="256"/>
      <c r="AH1774" s="258"/>
      <c r="AI1774" s="259"/>
      <c r="AJ1774" s="258"/>
      <c r="AK1774" s="260"/>
      <c r="AL1774" s="261"/>
      <c r="AM1774" s="261"/>
      <c r="AN1774" s="261"/>
      <c r="AO1774" s="264"/>
    </row>
    <row r="1775" spans="21:41" ht="14.25">
      <c r="U1775" s="256"/>
      <c r="V1775" s="257"/>
      <c r="W1775" s="256"/>
      <c r="X1775" s="257"/>
      <c r="Y1775" s="257"/>
      <c r="Z1775" s="257"/>
      <c r="AA1775" s="256"/>
      <c r="AB1775" s="256"/>
      <c r="AC1775" s="256"/>
      <c r="AD1775" s="256"/>
      <c r="AE1775" s="256"/>
      <c r="AF1775" s="256"/>
      <c r="AG1775" s="256"/>
      <c r="AH1775" s="258"/>
      <c r="AI1775" s="259"/>
      <c r="AJ1775" s="258"/>
      <c r="AK1775" s="260"/>
      <c r="AL1775" s="261"/>
      <c r="AM1775" s="261"/>
      <c r="AN1775" s="261"/>
      <c r="AO1775" s="264"/>
    </row>
    <row r="1776" spans="21:41" ht="14.25">
      <c r="U1776" s="256"/>
      <c r="V1776" s="257"/>
      <c r="W1776" s="256"/>
      <c r="X1776" s="257"/>
      <c r="Y1776" s="257"/>
      <c r="Z1776" s="257"/>
      <c r="AA1776" s="256"/>
      <c r="AB1776" s="256"/>
      <c r="AC1776" s="256"/>
      <c r="AD1776" s="256"/>
      <c r="AE1776" s="256"/>
      <c r="AF1776" s="256"/>
      <c r="AG1776" s="256"/>
      <c r="AH1776" s="258"/>
      <c r="AI1776" s="259"/>
      <c r="AJ1776" s="258"/>
      <c r="AK1776" s="260"/>
      <c r="AL1776" s="261"/>
      <c r="AM1776" s="261"/>
      <c r="AN1776" s="261"/>
      <c r="AO1776" s="264"/>
    </row>
    <row r="1777" spans="21:41" ht="14.25">
      <c r="U1777" s="256"/>
      <c r="V1777" s="257"/>
      <c r="W1777" s="256"/>
      <c r="X1777" s="257"/>
      <c r="Y1777" s="257"/>
      <c r="Z1777" s="257"/>
      <c r="AA1777" s="256"/>
      <c r="AB1777" s="256"/>
      <c r="AC1777" s="256"/>
      <c r="AD1777" s="256"/>
      <c r="AE1777" s="256"/>
      <c r="AF1777" s="256"/>
      <c r="AG1777" s="256"/>
      <c r="AH1777" s="258"/>
      <c r="AI1777" s="259"/>
      <c r="AJ1777" s="258"/>
      <c r="AK1777" s="260"/>
      <c r="AL1777" s="261"/>
      <c r="AM1777" s="261"/>
      <c r="AN1777" s="261"/>
      <c r="AO1777" s="264"/>
    </row>
    <row r="1778" spans="21:41" ht="14.25">
      <c r="U1778" s="256"/>
      <c r="V1778" s="257"/>
      <c r="W1778" s="256"/>
      <c r="X1778" s="257"/>
      <c r="Y1778" s="257"/>
      <c r="Z1778" s="257"/>
      <c r="AA1778" s="256"/>
      <c r="AB1778" s="256"/>
      <c r="AC1778" s="256"/>
      <c r="AD1778" s="256"/>
      <c r="AE1778" s="256"/>
      <c r="AF1778" s="256"/>
      <c r="AG1778" s="256"/>
      <c r="AH1778" s="258"/>
      <c r="AI1778" s="259"/>
      <c r="AJ1778" s="258"/>
      <c r="AK1778" s="260"/>
      <c r="AL1778" s="261"/>
      <c r="AM1778" s="261"/>
      <c r="AN1778" s="261"/>
      <c r="AO1778" s="264"/>
    </row>
    <row r="1779" spans="21:41" ht="14.25">
      <c r="U1779" s="256"/>
      <c r="V1779" s="257"/>
      <c r="W1779" s="256"/>
      <c r="X1779" s="257"/>
      <c r="Y1779" s="257"/>
      <c r="Z1779" s="257"/>
      <c r="AA1779" s="256"/>
      <c r="AB1779" s="256"/>
      <c r="AC1779" s="256"/>
      <c r="AD1779" s="256"/>
      <c r="AE1779" s="256"/>
      <c r="AF1779" s="256"/>
      <c r="AG1779" s="256"/>
      <c r="AH1779" s="258"/>
      <c r="AI1779" s="259"/>
      <c r="AJ1779" s="258"/>
      <c r="AK1779" s="260"/>
      <c r="AL1779" s="261"/>
      <c r="AM1779" s="261"/>
      <c r="AN1779" s="261"/>
      <c r="AO1779" s="264"/>
    </row>
    <row r="1780" spans="21:41" ht="14.25">
      <c r="U1780" s="256"/>
      <c r="V1780" s="257"/>
      <c r="W1780" s="256"/>
      <c r="X1780" s="257"/>
      <c r="Y1780" s="257"/>
      <c r="Z1780" s="257"/>
      <c r="AA1780" s="256"/>
      <c r="AB1780" s="256"/>
      <c r="AC1780" s="256"/>
      <c r="AD1780" s="256"/>
      <c r="AE1780" s="256"/>
      <c r="AF1780" s="256"/>
      <c r="AG1780" s="256"/>
      <c r="AH1780" s="258"/>
      <c r="AI1780" s="259"/>
      <c r="AJ1780" s="258"/>
      <c r="AK1780" s="260"/>
      <c r="AL1780" s="261"/>
      <c r="AM1780" s="261"/>
      <c r="AN1780" s="261"/>
      <c r="AO1780" s="264"/>
    </row>
    <row r="1781" spans="21:41" ht="14.25">
      <c r="U1781" s="256"/>
      <c r="V1781" s="257"/>
      <c r="W1781" s="256"/>
      <c r="X1781" s="257"/>
      <c r="Y1781" s="257"/>
      <c r="Z1781" s="257"/>
      <c r="AA1781" s="256"/>
      <c r="AB1781" s="256"/>
      <c r="AC1781" s="256"/>
      <c r="AD1781" s="256"/>
      <c r="AE1781" s="256"/>
      <c r="AF1781" s="256"/>
      <c r="AG1781" s="256"/>
      <c r="AH1781" s="258"/>
      <c r="AI1781" s="259"/>
      <c r="AJ1781" s="258"/>
      <c r="AK1781" s="260"/>
      <c r="AL1781" s="261"/>
      <c r="AM1781" s="261"/>
      <c r="AN1781" s="261"/>
      <c r="AO1781" s="264"/>
    </row>
    <row r="1782" spans="21:41" ht="14.25">
      <c r="U1782" s="256"/>
      <c r="V1782" s="257"/>
      <c r="W1782" s="256"/>
      <c r="X1782" s="257"/>
      <c r="Y1782" s="257"/>
      <c r="Z1782" s="257"/>
      <c r="AA1782" s="256"/>
      <c r="AB1782" s="256"/>
      <c r="AC1782" s="256"/>
      <c r="AD1782" s="256"/>
      <c r="AE1782" s="256"/>
      <c r="AF1782" s="256"/>
      <c r="AG1782" s="256"/>
      <c r="AH1782" s="258"/>
      <c r="AI1782" s="259"/>
      <c r="AJ1782" s="258"/>
      <c r="AK1782" s="260"/>
      <c r="AL1782" s="261"/>
      <c r="AM1782" s="261"/>
      <c r="AN1782" s="261"/>
      <c r="AO1782" s="264"/>
    </row>
    <row r="1783" spans="21:41" ht="14.25">
      <c r="U1783" s="256"/>
      <c r="V1783" s="257"/>
      <c r="W1783" s="256"/>
      <c r="X1783" s="257"/>
      <c r="Y1783" s="257"/>
      <c r="Z1783" s="257"/>
      <c r="AA1783" s="256"/>
      <c r="AB1783" s="256"/>
      <c r="AC1783" s="256"/>
      <c r="AD1783" s="256"/>
      <c r="AE1783" s="256"/>
      <c r="AF1783" s="256"/>
      <c r="AG1783" s="256"/>
      <c r="AH1783" s="258"/>
      <c r="AI1783" s="259"/>
      <c r="AJ1783" s="258"/>
      <c r="AK1783" s="260"/>
      <c r="AL1783" s="261"/>
      <c r="AM1783" s="261"/>
      <c r="AN1783" s="261"/>
      <c r="AO1783" s="264"/>
    </row>
    <row r="1784" spans="21:41" ht="14.25">
      <c r="U1784" s="256"/>
      <c r="V1784" s="257"/>
      <c r="W1784" s="256"/>
      <c r="X1784" s="257"/>
      <c r="Y1784" s="257"/>
      <c r="Z1784" s="257"/>
      <c r="AA1784" s="256"/>
      <c r="AB1784" s="256"/>
      <c r="AC1784" s="256"/>
      <c r="AD1784" s="256"/>
      <c r="AE1784" s="256"/>
      <c r="AF1784" s="256"/>
      <c r="AG1784" s="256"/>
      <c r="AH1784" s="258"/>
      <c r="AI1784" s="259"/>
      <c r="AJ1784" s="258"/>
      <c r="AK1784" s="260"/>
      <c r="AL1784" s="261"/>
      <c r="AM1784" s="261"/>
      <c r="AN1784" s="261"/>
      <c r="AO1784" s="264"/>
    </row>
    <row r="1785" spans="21:41" ht="14.25">
      <c r="U1785" s="256"/>
      <c r="V1785" s="257"/>
      <c r="W1785" s="256"/>
      <c r="X1785" s="257"/>
      <c r="Y1785" s="257"/>
      <c r="Z1785" s="257"/>
      <c r="AA1785" s="256"/>
      <c r="AB1785" s="256"/>
      <c r="AC1785" s="256"/>
      <c r="AD1785" s="256"/>
      <c r="AE1785" s="256"/>
      <c r="AF1785" s="256"/>
      <c r="AG1785" s="256"/>
      <c r="AH1785" s="258"/>
      <c r="AI1785" s="259"/>
      <c r="AJ1785" s="258"/>
      <c r="AK1785" s="260"/>
      <c r="AL1785" s="261"/>
      <c r="AM1785" s="261"/>
      <c r="AN1785" s="261"/>
      <c r="AO1785" s="264"/>
    </row>
    <row r="1786" spans="21:41" ht="14.25">
      <c r="U1786" s="256"/>
      <c r="V1786" s="257"/>
      <c r="W1786" s="256"/>
      <c r="X1786" s="257"/>
      <c r="Y1786" s="257"/>
      <c r="Z1786" s="257"/>
      <c r="AA1786" s="256"/>
      <c r="AB1786" s="256"/>
      <c r="AC1786" s="256"/>
      <c r="AD1786" s="256"/>
      <c r="AE1786" s="256"/>
      <c r="AF1786" s="256"/>
      <c r="AG1786" s="256"/>
      <c r="AH1786" s="258"/>
      <c r="AI1786" s="259"/>
      <c r="AJ1786" s="258"/>
      <c r="AK1786" s="260"/>
      <c r="AL1786" s="261"/>
      <c r="AM1786" s="261"/>
      <c r="AN1786" s="261"/>
      <c r="AO1786" s="264"/>
    </row>
    <row r="1787" spans="21:41" ht="14.25">
      <c r="U1787" s="256"/>
      <c r="V1787" s="257"/>
      <c r="W1787" s="256"/>
      <c r="X1787" s="257"/>
      <c r="Y1787" s="257"/>
      <c r="Z1787" s="257"/>
      <c r="AA1787" s="256"/>
      <c r="AB1787" s="256"/>
      <c r="AC1787" s="256"/>
      <c r="AD1787" s="256"/>
      <c r="AE1787" s="256"/>
      <c r="AF1787" s="256"/>
      <c r="AG1787" s="256"/>
      <c r="AH1787" s="258"/>
      <c r="AI1787" s="259"/>
      <c r="AJ1787" s="258"/>
      <c r="AK1787" s="260"/>
      <c r="AL1787" s="261"/>
      <c r="AM1787" s="261"/>
      <c r="AN1787" s="261"/>
      <c r="AO1787" s="264"/>
    </row>
    <row r="1788" spans="21:41" ht="14.25">
      <c r="U1788" s="256"/>
      <c r="V1788" s="257"/>
      <c r="W1788" s="256"/>
      <c r="X1788" s="257"/>
      <c r="Y1788" s="257"/>
      <c r="Z1788" s="257"/>
      <c r="AA1788" s="256"/>
      <c r="AB1788" s="256"/>
      <c r="AC1788" s="256"/>
      <c r="AD1788" s="256"/>
      <c r="AE1788" s="256"/>
      <c r="AF1788" s="256"/>
      <c r="AG1788" s="256"/>
      <c r="AH1788" s="258"/>
      <c r="AI1788" s="259"/>
      <c r="AJ1788" s="258"/>
      <c r="AK1788" s="260"/>
      <c r="AL1788" s="261"/>
      <c r="AM1788" s="261"/>
      <c r="AN1788" s="261"/>
      <c r="AO1788" s="264"/>
    </row>
    <row r="1789" spans="21:41" ht="14.25">
      <c r="U1789" s="256"/>
      <c r="V1789" s="257"/>
      <c r="W1789" s="256"/>
      <c r="X1789" s="257"/>
      <c r="Y1789" s="257"/>
      <c r="Z1789" s="257"/>
      <c r="AA1789" s="256"/>
      <c r="AB1789" s="256"/>
      <c r="AC1789" s="256"/>
      <c r="AD1789" s="256"/>
      <c r="AE1789" s="256"/>
      <c r="AF1789" s="256"/>
      <c r="AG1789" s="256"/>
      <c r="AH1789" s="258"/>
      <c r="AI1789" s="259"/>
      <c r="AJ1789" s="258"/>
      <c r="AK1789" s="260"/>
      <c r="AL1789" s="261"/>
      <c r="AM1789" s="261"/>
      <c r="AN1789" s="261"/>
      <c r="AO1789" s="264"/>
    </row>
    <row r="1790" spans="21:41" ht="14.25">
      <c r="U1790" s="256"/>
      <c r="V1790" s="257"/>
      <c r="W1790" s="256"/>
      <c r="X1790" s="257"/>
      <c r="Y1790" s="257"/>
      <c r="Z1790" s="257"/>
      <c r="AA1790" s="256"/>
      <c r="AB1790" s="256"/>
      <c r="AC1790" s="256"/>
      <c r="AD1790" s="256"/>
      <c r="AE1790" s="256"/>
      <c r="AF1790" s="256"/>
      <c r="AG1790" s="256"/>
      <c r="AH1790" s="258"/>
      <c r="AI1790" s="259"/>
      <c r="AJ1790" s="258"/>
      <c r="AK1790" s="260"/>
      <c r="AL1790" s="261"/>
      <c r="AM1790" s="261"/>
      <c r="AN1790" s="261"/>
      <c r="AO1790" s="264"/>
    </row>
    <row r="1791" spans="21:41" ht="14.25">
      <c r="U1791" s="256"/>
      <c r="V1791" s="257"/>
      <c r="W1791" s="256"/>
      <c r="X1791" s="257"/>
      <c r="Y1791" s="257"/>
      <c r="Z1791" s="257"/>
      <c r="AA1791" s="256"/>
      <c r="AB1791" s="256"/>
      <c r="AC1791" s="256"/>
      <c r="AD1791" s="256"/>
      <c r="AE1791" s="256"/>
      <c r="AF1791" s="256"/>
      <c r="AG1791" s="256"/>
      <c r="AH1791" s="258"/>
      <c r="AI1791" s="259"/>
      <c r="AJ1791" s="258"/>
      <c r="AK1791" s="260"/>
      <c r="AL1791" s="261"/>
      <c r="AM1791" s="261"/>
      <c r="AN1791" s="261"/>
      <c r="AO1791" s="264"/>
    </row>
    <row r="1792" spans="21:41" ht="14.25">
      <c r="U1792" s="256"/>
      <c r="V1792" s="257"/>
      <c r="W1792" s="256"/>
      <c r="X1792" s="257"/>
      <c r="Y1792" s="257"/>
      <c r="Z1792" s="257"/>
      <c r="AA1792" s="256"/>
      <c r="AB1792" s="256"/>
      <c r="AC1792" s="256"/>
      <c r="AD1792" s="256"/>
      <c r="AE1792" s="256"/>
      <c r="AF1792" s="256"/>
      <c r="AG1792" s="256"/>
      <c r="AH1792" s="258"/>
      <c r="AI1792" s="259"/>
      <c r="AJ1792" s="258"/>
      <c r="AK1792" s="260"/>
      <c r="AL1792" s="261"/>
      <c r="AM1792" s="261"/>
      <c r="AN1792" s="261"/>
      <c r="AO1792" s="264"/>
    </row>
    <row r="1793" spans="21:41" ht="14.25">
      <c r="U1793" s="256"/>
      <c r="V1793" s="257"/>
      <c r="W1793" s="256"/>
      <c r="X1793" s="257"/>
      <c r="Y1793" s="257"/>
      <c r="Z1793" s="257"/>
      <c r="AA1793" s="256"/>
      <c r="AB1793" s="256"/>
      <c r="AC1793" s="256"/>
      <c r="AD1793" s="256"/>
      <c r="AE1793" s="256"/>
      <c r="AF1793" s="256"/>
      <c r="AG1793" s="256"/>
      <c r="AH1793" s="258"/>
      <c r="AI1793" s="259"/>
      <c r="AJ1793" s="258"/>
      <c r="AK1793" s="260"/>
      <c r="AL1793" s="261"/>
      <c r="AM1793" s="261"/>
      <c r="AN1793" s="261"/>
      <c r="AO1793" s="264"/>
    </row>
    <row r="1794" spans="21:41" ht="14.25">
      <c r="U1794" s="256"/>
      <c r="V1794" s="257"/>
      <c r="W1794" s="256"/>
      <c r="X1794" s="257"/>
      <c r="Y1794" s="257"/>
      <c r="Z1794" s="257"/>
      <c r="AA1794" s="256"/>
      <c r="AB1794" s="256"/>
      <c r="AC1794" s="256"/>
      <c r="AD1794" s="256"/>
      <c r="AE1794" s="256"/>
      <c r="AF1794" s="256"/>
      <c r="AG1794" s="256"/>
      <c r="AH1794" s="258"/>
      <c r="AI1794" s="259"/>
      <c r="AJ1794" s="258"/>
      <c r="AK1794" s="260"/>
      <c r="AL1794" s="261"/>
      <c r="AM1794" s="261"/>
      <c r="AN1794" s="261"/>
      <c r="AO1794" s="264"/>
    </row>
    <row r="1795" spans="21:41" ht="14.25">
      <c r="U1795" s="256"/>
      <c r="V1795" s="257"/>
      <c r="W1795" s="256"/>
      <c r="X1795" s="257"/>
      <c r="Y1795" s="257"/>
      <c r="Z1795" s="257"/>
      <c r="AA1795" s="256"/>
      <c r="AB1795" s="256"/>
      <c r="AC1795" s="256"/>
      <c r="AD1795" s="256"/>
      <c r="AE1795" s="256"/>
      <c r="AF1795" s="256"/>
      <c r="AG1795" s="256"/>
      <c r="AH1795" s="258"/>
      <c r="AI1795" s="259"/>
      <c r="AJ1795" s="258"/>
      <c r="AK1795" s="260"/>
      <c r="AL1795" s="261"/>
      <c r="AM1795" s="261"/>
      <c r="AN1795" s="261"/>
      <c r="AO1795" s="264"/>
    </row>
    <row r="1796" spans="21:41" ht="14.25">
      <c r="U1796" s="256"/>
      <c r="V1796" s="257"/>
      <c r="W1796" s="256"/>
      <c r="X1796" s="257"/>
      <c r="Y1796" s="257"/>
      <c r="Z1796" s="257"/>
      <c r="AA1796" s="256"/>
      <c r="AB1796" s="256"/>
      <c r="AC1796" s="256"/>
      <c r="AD1796" s="256"/>
      <c r="AE1796" s="256"/>
      <c r="AF1796" s="256"/>
      <c r="AG1796" s="256"/>
      <c r="AH1796" s="258"/>
      <c r="AI1796" s="259"/>
      <c r="AJ1796" s="258"/>
      <c r="AK1796" s="260"/>
      <c r="AL1796" s="261"/>
      <c r="AM1796" s="261"/>
      <c r="AN1796" s="261"/>
      <c r="AO1796" s="264"/>
    </row>
    <row r="1797" spans="21:41" ht="14.25">
      <c r="U1797" s="256"/>
      <c r="V1797" s="257"/>
      <c r="W1797" s="256"/>
      <c r="X1797" s="257"/>
      <c r="Y1797" s="257"/>
      <c r="Z1797" s="257"/>
      <c r="AA1797" s="256"/>
      <c r="AB1797" s="256"/>
      <c r="AC1797" s="256"/>
      <c r="AD1797" s="256"/>
      <c r="AE1797" s="256"/>
      <c r="AF1797" s="256"/>
      <c r="AG1797" s="256"/>
      <c r="AH1797" s="258"/>
      <c r="AI1797" s="259"/>
      <c r="AJ1797" s="258"/>
      <c r="AK1797" s="260"/>
      <c r="AL1797" s="261"/>
      <c r="AM1797" s="261"/>
      <c r="AN1797" s="261"/>
      <c r="AO1797" s="264"/>
    </row>
    <row r="1798" spans="21:41" ht="14.25">
      <c r="U1798" s="256"/>
      <c r="V1798" s="257"/>
      <c r="W1798" s="256"/>
      <c r="X1798" s="257"/>
      <c r="Y1798" s="257"/>
      <c r="Z1798" s="257"/>
      <c r="AA1798" s="256"/>
      <c r="AB1798" s="256"/>
      <c r="AC1798" s="256"/>
      <c r="AD1798" s="256"/>
      <c r="AE1798" s="256"/>
      <c r="AF1798" s="256"/>
      <c r="AG1798" s="256"/>
      <c r="AH1798" s="258"/>
      <c r="AI1798" s="259"/>
      <c r="AJ1798" s="258"/>
      <c r="AK1798" s="260"/>
      <c r="AL1798" s="261"/>
      <c r="AM1798" s="261"/>
      <c r="AN1798" s="261"/>
      <c r="AO1798" s="264"/>
    </row>
    <row r="1799" spans="21:41" ht="14.25">
      <c r="U1799" s="256"/>
      <c r="V1799" s="257"/>
      <c r="W1799" s="256"/>
      <c r="X1799" s="257"/>
      <c r="Y1799" s="257"/>
      <c r="Z1799" s="257"/>
      <c r="AA1799" s="256"/>
      <c r="AB1799" s="256"/>
      <c r="AC1799" s="256"/>
      <c r="AD1799" s="256"/>
      <c r="AE1799" s="256"/>
      <c r="AF1799" s="256"/>
      <c r="AG1799" s="256"/>
      <c r="AH1799" s="258"/>
      <c r="AI1799" s="259"/>
      <c r="AJ1799" s="258"/>
      <c r="AK1799" s="260"/>
      <c r="AL1799" s="261"/>
      <c r="AM1799" s="261"/>
      <c r="AN1799" s="261"/>
      <c r="AO1799" s="264"/>
    </row>
    <row r="1800" spans="21:41" ht="14.25">
      <c r="U1800" s="256"/>
      <c r="V1800" s="257"/>
      <c r="W1800" s="256"/>
      <c r="X1800" s="257"/>
      <c r="Y1800" s="257"/>
      <c r="Z1800" s="257"/>
      <c r="AA1800" s="256"/>
      <c r="AB1800" s="256"/>
      <c r="AC1800" s="256"/>
      <c r="AD1800" s="256"/>
      <c r="AE1800" s="256"/>
      <c r="AF1800" s="256"/>
      <c r="AG1800" s="256"/>
      <c r="AH1800" s="258"/>
      <c r="AI1800" s="259"/>
      <c r="AJ1800" s="258"/>
      <c r="AK1800" s="260"/>
      <c r="AL1800" s="261"/>
      <c r="AM1800" s="261"/>
      <c r="AN1800" s="261"/>
      <c r="AO1800" s="264"/>
    </row>
    <row r="1801" spans="21:41" ht="14.25">
      <c r="U1801" s="256"/>
      <c r="V1801" s="257"/>
      <c r="W1801" s="256"/>
      <c r="X1801" s="257"/>
      <c r="Y1801" s="257"/>
      <c r="Z1801" s="257"/>
      <c r="AA1801" s="256"/>
      <c r="AB1801" s="256"/>
      <c r="AC1801" s="256"/>
      <c r="AD1801" s="256"/>
      <c r="AE1801" s="256"/>
      <c r="AF1801" s="256"/>
      <c r="AG1801" s="256"/>
      <c r="AH1801" s="258"/>
      <c r="AI1801" s="259"/>
      <c r="AJ1801" s="258"/>
      <c r="AK1801" s="260"/>
      <c r="AL1801" s="261"/>
      <c r="AM1801" s="261"/>
      <c r="AN1801" s="261"/>
      <c r="AO1801" s="264"/>
    </row>
    <row r="1802" spans="21:41" ht="14.25">
      <c r="U1802" s="256"/>
      <c r="V1802" s="257"/>
      <c r="W1802" s="256"/>
      <c r="X1802" s="257"/>
      <c r="Y1802" s="257"/>
      <c r="Z1802" s="257"/>
      <c r="AA1802" s="256"/>
      <c r="AB1802" s="256"/>
      <c r="AC1802" s="256"/>
      <c r="AD1802" s="256"/>
      <c r="AE1802" s="256"/>
      <c r="AF1802" s="256"/>
      <c r="AG1802" s="256"/>
      <c r="AH1802" s="258"/>
      <c r="AI1802" s="259"/>
      <c r="AJ1802" s="258"/>
      <c r="AK1802" s="260"/>
      <c r="AL1802" s="261"/>
      <c r="AM1802" s="261"/>
      <c r="AN1802" s="261"/>
      <c r="AO1802" s="264"/>
    </row>
    <row r="1803" spans="21:41" ht="14.25">
      <c r="U1803" s="256"/>
      <c r="V1803" s="257"/>
      <c r="W1803" s="256"/>
      <c r="X1803" s="257"/>
      <c r="Y1803" s="257"/>
      <c r="Z1803" s="257"/>
      <c r="AA1803" s="256"/>
      <c r="AB1803" s="256"/>
      <c r="AC1803" s="256"/>
      <c r="AD1803" s="256"/>
      <c r="AE1803" s="256"/>
      <c r="AF1803" s="256"/>
      <c r="AG1803" s="256"/>
      <c r="AH1803" s="258"/>
      <c r="AI1803" s="259"/>
      <c r="AJ1803" s="258"/>
      <c r="AK1803" s="260"/>
      <c r="AL1803" s="261"/>
      <c r="AM1803" s="261"/>
      <c r="AN1803" s="261"/>
      <c r="AO1803" s="264"/>
    </row>
    <row r="1804" spans="21:41" ht="14.25">
      <c r="U1804" s="256"/>
      <c r="V1804" s="257"/>
      <c r="W1804" s="256"/>
      <c r="X1804" s="257"/>
      <c r="Y1804" s="257"/>
      <c r="Z1804" s="257"/>
      <c r="AA1804" s="256"/>
      <c r="AB1804" s="256"/>
      <c r="AC1804" s="256"/>
      <c r="AD1804" s="256"/>
      <c r="AE1804" s="256"/>
      <c r="AF1804" s="256"/>
      <c r="AG1804" s="256"/>
      <c r="AH1804" s="258"/>
      <c r="AI1804" s="259"/>
      <c r="AJ1804" s="258"/>
      <c r="AK1804" s="260"/>
      <c r="AL1804" s="261"/>
      <c r="AM1804" s="261"/>
      <c r="AN1804" s="261"/>
      <c r="AO1804" s="264"/>
    </row>
    <row r="1805" spans="21:41" ht="14.25">
      <c r="U1805" s="256"/>
      <c r="V1805" s="257"/>
      <c r="W1805" s="256"/>
      <c r="X1805" s="257"/>
      <c r="Y1805" s="257"/>
      <c r="Z1805" s="257"/>
      <c r="AA1805" s="256"/>
      <c r="AB1805" s="256"/>
      <c r="AC1805" s="256"/>
      <c r="AD1805" s="256"/>
      <c r="AE1805" s="256"/>
      <c r="AF1805" s="256"/>
      <c r="AG1805" s="256"/>
      <c r="AH1805" s="258"/>
      <c r="AI1805" s="259"/>
      <c r="AJ1805" s="258"/>
      <c r="AK1805" s="260"/>
      <c r="AL1805" s="261"/>
      <c r="AM1805" s="261"/>
      <c r="AN1805" s="261"/>
      <c r="AO1805" s="264"/>
    </row>
    <row r="1806" spans="21:41" ht="14.25">
      <c r="U1806" s="256"/>
      <c r="V1806" s="257"/>
      <c r="W1806" s="256"/>
      <c r="X1806" s="257"/>
      <c r="Y1806" s="257"/>
      <c r="Z1806" s="257"/>
      <c r="AA1806" s="256"/>
      <c r="AB1806" s="256"/>
      <c r="AC1806" s="256"/>
      <c r="AD1806" s="256"/>
      <c r="AE1806" s="256"/>
      <c r="AF1806" s="256"/>
      <c r="AG1806" s="256"/>
      <c r="AH1806" s="258"/>
      <c r="AI1806" s="259"/>
      <c r="AJ1806" s="258"/>
      <c r="AK1806" s="260"/>
      <c r="AL1806" s="261"/>
      <c r="AM1806" s="261"/>
      <c r="AN1806" s="261"/>
      <c r="AO1806" s="264"/>
    </row>
    <row r="1807" spans="21:41" ht="14.25">
      <c r="U1807" s="256"/>
      <c r="V1807" s="257"/>
      <c r="W1807" s="256"/>
      <c r="X1807" s="257"/>
      <c r="Y1807" s="257"/>
      <c r="Z1807" s="257"/>
      <c r="AA1807" s="256"/>
      <c r="AB1807" s="256"/>
      <c r="AC1807" s="256"/>
      <c r="AD1807" s="256"/>
      <c r="AE1807" s="256"/>
      <c r="AF1807" s="256"/>
      <c r="AG1807" s="256"/>
      <c r="AH1807" s="258"/>
      <c r="AI1807" s="259"/>
      <c r="AJ1807" s="258"/>
      <c r="AK1807" s="260"/>
      <c r="AL1807" s="261"/>
      <c r="AM1807" s="261"/>
      <c r="AN1807" s="261"/>
      <c r="AO1807" s="264"/>
    </row>
    <row r="1808" spans="21:41" ht="14.25">
      <c r="U1808" s="256"/>
      <c r="V1808" s="257"/>
      <c r="W1808" s="256"/>
      <c r="X1808" s="257"/>
      <c r="Y1808" s="257"/>
      <c r="Z1808" s="257"/>
      <c r="AA1808" s="256"/>
      <c r="AB1808" s="256"/>
      <c r="AC1808" s="256"/>
      <c r="AD1808" s="256"/>
      <c r="AE1808" s="256"/>
      <c r="AF1808" s="256"/>
      <c r="AG1808" s="256"/>
      <c r="AH1808" s="258"/>
      <c r="AI1808" s="259"/>
      <c r="AJ1808" s="258"/>
      <c r="AK1808" s="260"/>
      <c r="AL1808" s="261"/>
      <c r="AM1808" s="261"/>
      <c r="AN1808" s="261"/>
      <c r="AO1808" s="264"/>
    </row>
    <row r="1809" spans="21:41" ht="14.25">
      <c r="U1809" s="256"/>
      <c r="V1809" s="257"/>
      <c r="W1809" s="256"/>
      <c r="X1809" s="257"/>
      <c r="Y1809" s="257"/>
      <c r="Z1809" s="257"/>
      <c r="AA1809" s="256"/>
      <c r="AB1809" s="256"/>
      <c r="AC1809" s="256"/>
      <c r="AD1809" s="256"/>
      <c r="AE1809" s="256"/>
      <c r="AF1809" s="256"/>
      <c r="AG1809" s="256"/>
      <c r="AH1809" s="258"/>
      <c r="AI1809" s="259"/>
      <c r="AJ1809" s="258"/>
      <c r="AK1809" s="260"/>
      <c r="AL1809" s="261"/>
      <c r="AM1809" s="261"/>
      <c r="AN1809" s="261"/>
      <c r="AO1809" s="264"/>
    </row>
    <row r="1810" spans="21:41" ht="14.25">
      <c r="U1810" s="256"/>
      <c r="V1810" s="257"/>
      <c r="W1810" s="256"/>
      <c r="X1810" s="257"/>
      <c r="Y1810" s="257"/>
      <c r="Z1810" s="257"/>
      <c r="AA1810" s="256"/>
      <c r="AB1810" s="256"/>
      <c r="AC1810" s="256"/>
      <c r="AD1810" s="256"/>
      <c r="AE1810" s="256"/>
      <c r="AF1810" s="256"/>
      <c r="AG1810" s="256"/>
      <c r="AH1810" s="258"/>
      <c r="AI1810" s="259"/>
      <c r="AJ1810" s="258"/>
      <c r="AK1810" s="260"/>
      <c r="AL1810" s="261"/>
      <c r="AM1810" s="261"/>
      <c r="AN1810" s="261"/>
      <c r="AO1810" s="264"/>
    </row>
    <row r="1811" spans="21:41" ht="14.25">
      <c r="U1811" s="256"/>
      <c r="V1811" s="257"/>
      <c r="W1811" s="256"/>
      <c r="X1811" s="257"/>
      <c r="Y1811" s="257"/>
      <c r="Z1811" s="257"/>
      <c r="AA1811" s="256"/>
      <c r="AB1811" s="256"/>
      <c r="AC1811" s="256"/>
      <c r="AD1811" s="256"/>
      <c r="AE1811" s="256"/>
      <c r="AF1811" s="256"/>
      <c r="AG1811" s="256"/>
      <c r="AH1811" s="258"/>
      <c r="AI1811" s="259"/>
      <c r="AJ1811" s="258"/>
      <c r="AK1811" s="260"/>
      <c r="AL1811" s="261"/>
      <c r="AM1811" s="261"/>
      <c r="AN1811" s="261"/>
      <c r="AO1811" s="264"/>
    </row>
    <row r="1812" spans="21:41" ht="14.25">
      <c r="U1812" s="256"/>
      <c r="V1812" s="257"/>
      <c r="W1812" s="256"/>
      <c r="X1812" s="257"/>
      <c r="Y1812" s="257"/>
      <c r="Z1812" s="257"/>
      <c r="AA1812" s="256"/>
      <c r="AB1812" s="256"/>
      <c r="AC1812" s="256"/>
      <c r="AD1812" s="256"/>
      <c r="AE1812" s="256"/>
      <c r="AF1812" s="256"/>
      <c r="AG1812" s="256"/>
      <c r="AH1812" s="258"/>
      <c r="AI1812" s="259"/>
      <c r="AJ1812" s="258"/>
      <c r="AK1812" s="260"/>
      <c r="AL1812" s="261"/>
      <c r="AM1812" s="261"/>
      <c r="AN1812" s="261"/>
      <c r="AO1812" s="264"/>
    </row>
    <row r="1813" spans="21:41" ht="14.25">
      <c r="U1813" s="256"/>
      <c r="V1813" s="257"/>
      <c r="W1813" s="256"/>
      <c r="X1813" s="257"/>
      <c r="Y1813" s="257"/>
      <c r="Z1813" s="257"/>
      <c r="AA1813" s="256"/>
      <c r="AB1813" s="256"/>
      <c r="AC1813" s="256"/>
      <c r="AD1813" s="256"/>
      <c r="AE1813" s="256"/>
      <c r="AF1813" s="256"/>
      <c r="AG1813" s="256"/>
      <c r="AH1813" s="258"/>
      <c r="AI1813" s="259"/>
      <c r="AJ1813" s="258"/>
      <c r="AK1813" s="260"/>
      <c r="AL1813" s="261"/>
      <c r="AM1813" s="261"/>
      <c r="AN1813" s="261"/>
      <c r="AO1813" s="264"/>
    </row>
    <row r="1814" spans="21:41" ht="14.25">
      <c r="U1814" s="256"/>
      <c r="V1814" s="257"/>
      <c r="W1814" s="256"/>
      <c r="X1814" s="257"/>
      <c r="Y1814" s="257"/>
      <c r="Z1814" s="257"/>
      <c r="AA1814" s="256"/>
      <c r="AB1814" s="256"/>
      <c r="AC1814" s="256"/>
      <c r="AD1814" s="256"/>
      <c r="AE1814" s="256"/>
      <c r="AF1814" s="256"/>
      <c r="AG1814" s="256"/>
      <c r="AH1814" s="258"/>
      <c r="AI1814" s="259"/>
      <c r="AJ1814" s="258"/>
      <c r="AK1814" s="260"/>
      <c r="AL1814" s="261"/>
      <c r="AM1814" s="261"/>
      <c r="AN1814" s="261"/>
      <c r="AO1814" s="264"/>
    </row>
    <row r="1815" spans="21:41" ht="14.25">
      <c r="U1815" s="256"/>
      <c r="V1815" s="257"/>
      <c r="W1815" s="256"/>
      <c r="X1815" s="257"/>
      <c r="Y1815" s="257"/>
      <c r="Z1815" s="257"/>
      <c r="AA1815" s="256"/>
      <c r="AB1815" s="256"/>
      <c r="AC1815" s="256"/>
      <c r="AD1815" s="256"/>
      <c r="AE1815" s="256"/>
      <c r="AF1815" s="256"/>
      <c r="AG1815" s="256"/>
      <c r="AH1815" s="258"/>
      <c r="AI1815" s="259"/>
      <c r="AJ1815" s="258"/>
      <c r="AK1815" s="260"/>
      <c r="AL1815" s="261"/>
      <c r="AM1815" s="261"/>
      <c r="AN1815" s="261"/>
      <c r="AO1815" s="264"/>
    </row>
    <row r="1816" spans="21:41" ht="14.25">
      <c r="U1816" s="256"/>
      <c r="V1816" s="257"/>
      <c r="W1816" s="256"/>
      <c r="X1816" s="257"/>
      <c r="Y1816" s="257"/>
      <c r="Z1816" s="257"/>
      <c r="AA1816" s="256"/>
      <c r="AB1816" s="256"/>
      <c r="AC1816" s="256"/>
      <c r="AD1816" s="256"/>
      <c r="AE1816" s="256"/>
      <c r="AF1816" s="256"/>
      <c r="AG1816" s="256"/>
      <c r="AH1816" s="258"/>
      <c r="AI1816" s="259"/>
      <c r="AJ1816" s="258"/>
      <c r="AK1816" s="260"/>
      <c r="AL1816" s="261"/>
      <c r="AM1816" s="261"/>
      <c r="AN1816" s="261"/>
      <c r="AO1816" s="264"/>
    </row>
    <row r="1817" spans="21:41" ht="14.25">
      <c r="U1817" s="256"/>
      <c r="V1817" s="257"/>
      <c r="W1817" s="256"/>
      <c r="X1817" s="257"/>
      <c r="Y1817" s="257"/>
      <c r="Z1817" s="257"/>
      <c r="AA1817" s="256"/>
      <c r="AB1817" s="256"/>
      <c r="AC1817" s="256"/>
      <c r="AD1817" s="256"/>
      <c r="AE1817" s="256"/>
      <c r="AF1817" s="256"/>
      <c r="AG1817" s="256"/>
      <c r="AH1817" s="258"/>
      <c r="AI1817" s="259"/>
      <c r="AJ1817" s="258"/>
      <c r="AK1817" s="260"/>
      <c r="AL1817" s="261"/>
      <c r="AM1817" s="261"/>
      <c r="AN1817" s="261"/>
      <c r="AO1817" s="264"/>
    </row>
    <row r="1818" spans="21:41" ht="14.25">
      <c r="U1818" s="256"/>
      <c r="V1818" s="257"/>
      <c r="W1818" s="256"/>
      <c r="X1818" s="257"/>
      <c r="Y1818" s="257"/>
      <c r="Z1818" s="257"/>
      <c r="AA1818" s="256"/>
      <c r="AB1818" s="256"/>
      <c r="AC1818" s="256"/>
      <c r="AD1818" s="256"/>
      <c r="AE1818" s="256"/>
      <c r="AF1818" s="256"/>
      <c r="AG1818" s="256"/>
      <c r="AH1818" s="258"/>
      <c r="AI1818" s="259"/>
      <c r="AJ1818" s="258"/>
      <c r="AK1818" s="260"/>
      <c r="AL1818" s="261"/>
      <c r="AM1818" s="261"/>
      <c r="AN1818" s="261"/>
      <c r="AO1818" s="264"/>
    </row>
    <row r="1819" spans="21:41" ht="14.25">
      <c r="U1819" s="256"/>
      <c r="V1819" s="257"/>
      <c r="W1819" s="256"/>
      <c r="X1819" s="257"/>
      <c r="Y1819" s="257"/>
      <c r="Z1819" s="257"/>
      <c r="AA1819" s="256"/>
      <c r="AB1819" s="256"/>
      <c r="AC1819" s="256"/>
      <c r="AD1819" s="256"/>
      <c r="AE1819" s="256"/>
      <c r="AF1819" s="256"/>
      <c r="AG1819" s="256"/>
      <c r="AH1819" s="258"/>
      <c r="AI1819" s="259"/>
      <c r="AJ1819" s="258"/>
      <c r="AK1819" s="260"/>
      <c r="AL1819" s="261"/>
      <c r="AM1819" s="261"/>
      <c r="AN1819" s="261"/>
      <c r="AO1819" s="264"/>
    </row>
    <row r="1820" spans="21:41" ht="14.25">
      <c r="U1820" s="256"/>
      <c r="V1820" s="257"/>
      <c r="W1820" s="256"/>
      <c r="X1820" s="257"/>
      <c r="Y1820" s="257"/>
      <c r="Z1820" s="257"/>
      <c r="AA1820" s="256"/>
      <c r="AB1820" s="256"/>
      <c r="AC1820" s="256"/>
      <c r="AD1820" s="256"/>
      <c r="AE1820" s="256"/>
      <c r="AF1820" s="256"/>
      <c r="AG1820" s="256"/>
      <c r="AH1820" s="258"/>
      <c r="AI1820" s="259"/>
      <c r="AJ1820" s="258"/>
      <c r="AK1820" s="260"/>
      <c r="AL1820" s="261"/>
      <c r="AM1820" s="261"/>
      <c r="AN1820" s="261"/>
      <c r="AO1820" s="264"/>
    </row>
    <row r="1821" spans="21:41" ht="14.25">
      <c r="U1821" s="256"/>
      <c r="V1821" s="257"/>
      <c r="W1821" s="256"/>
      <c r="X1821" s="257"/>
      <c r="Y1821" s="257"/>
      <c r="Z1821" s="257"/>
      <c r="AA1821" s="256"/>
      <c r="AB1821" s="256"/>
      <c r="AC1821" s="256"/>
      <c r="AD1821" s="256"/>
      <c r="AE1821" s="256"/>
      <c r="AF1821" s="256"/>
      <c r="AG1821" s="256"/>
      <c r="AH1821" s="258"/>
      <c r="AI1821" s="259"/>
      <c r="AJ1821" s="258"/>
      <c r="AK1821" s="260"/>
      <c r="AL1821" s="261"/>
      <c r="AM1821" s="261"/>
      <c r="AN1821" s="261"/>
      <c r="AO1821" s="264"/>
    </row>
    <row r="1822" spans="21:41" ht="14.25">
      <c r="U1822" s="256"/>
      <c r="V1822" s="257"/>
      <c r="W1822" s="256"/>
      <c r="X1822" s="257"/>
      <c r="Y1822" s="257"/>
      <c r="Z1822" s="257"/>
      <c r="AA1822" s="256"/>
      <c r="AB1822" s="256"/>
      <c r="AC1822" s="256"/>
      <c r="AD1822" s="256"/>
      <c r="AE1822" s="256"/>
      <c r="AF1822" s="256"/>
      <c r="AG1822" s="256"/>
      <c r="AH1822" s="258"/>
      <c r="AI1822" s="259"/>
      <c r="AJ1822" s="258"/>
      <c r="AK1822" s="260"/>
      <c r="AL1822" s="261"/>
      <c r="AM1822" s="261"/>
      <c r="AN1822" s="261"/>
      <c r="AO1822" s="264"/>
    </row>
    <row r="1823" spans="21:41" ht="14.25">
      <c r="U1823" s="256"/>
      <c r="V1823" s="257"/>
      <c r="W1823" s="256"/>
      <c r="X1823" s="257"/>
      <c r="Y1823" s="257"/>
      <c r="Z1823" s="257"/>
      <c r="AA1823" s="256"/>
      <c r="AB1823" s="256"/>
      <c r="AC1823" s="256"/>
      <c r="AD1823" s="256"/>
      <c r="AE1823" s="256"/>
      <c r="AF1823" s="256"/>
      <c r="AG1823" s="256"/>
      <c r="AH1823" s="258"/>
      <c r="AI1823" s="259"/>
      <c r="AJ1823" s="258"/>
      <c r="AK1823" s="260"/>
      <c r="AL1823" s="261"/>
      <c r="AM1823" s="261"/>
      <c r="AN1823" s="261"/>
      <c r="AO1823" s="264"/>
    </row>
    <row r="1824" spans="21:41" ht="14.25">
      <c r="U1824" s="256"/>
      <c r="V1824" s="257"/>
      <c r="W1824" s="256"/>
      <c r="X1824" s="257"/>
      <c r="Y1824" s="257"/>
      <c r="Z1824" s="257"/>
      <c r="AA1824" s="256"/>
      <c r="AB1824" s="256"/>
      <c r="AC1824" s="256"/>
      <c r="AD1824" s="256"/>
      <c r="AE1824" s="256"/>
      <c r="AF1824" s="256"/>
      <c r="AG1824" s="256"/>
      <c r="AH1824" s="258"/>
      <c r="AI1824" s="259"/>
      <c r="AJ1824" s="258"/>
      <c r="AK1824" s="260"/>
      <c r="AL1824" s="261"/>
      <c r="AM1824" s="261"/>
      <c r="AN1824" s="261"/>
      <c r="AO1824" s="264"/>
    </row>
    <row r="1825" spans="21:41" ht="14.25">
      <c r="U1825" s="256"/>
      <c r="V1825" s="257"/>
      <c r="W1825" s="256"/>
      <c r="X1825" s="257"/>
      <c r="Y1825" s="257"/>
      <c r="Z1825" s="257"/>
      <c r="AA1825" s="256"/>
      <c r="AB1825" s="256"/>
      <c r="AC1825" s="256"/>
      <c r="AD1825" s="256"/>
      <c r="AE1825" s="256"/>
      <c r="AF1825" s="256"/>
      <c r="AG1825" s="256"/>
      <c r="AH1825" s="258"/>
      <c r="AI1825" s="259"/>
      <c r="AJ1825" s="258"/>
      <c r="AK1825" s="260"/>
      <c r="AL1825" s="261"/>
      <c r="AM1825" s="261"/>
      <c r="AN1825" s="261"/>
      <c r="AO1825" s="264"/>
    </row>
    <row r="1826" spans="21:41" ht="14.25">
      <c r="U1826" s="256"/>
      <c r="V1826" s="257"/>
      <c r="W1826" s="256"/>
      <c r="X1826" s="257"/>
      <c r="Y1826" s="257"/>
      <c r="Z1826" s="257"/>
      <c r="AA1826" s="256"/>
      <c r="AB1826" s="256"/>
      <c r="AC1826" s="256"/>
      <c r="AD1826" s="256"/>
      <c r="AE1826" s="256"/>
      <c r="AF1826" s="256"/>
      <c r="AG1826" s="256"/>
      <c r="AH1826" s="258"/>
      <c r="AI1826" s="259"/>
      <c r="AJ1826" s="258"/>
      <c r="AK1826" s="260"/>
      <c r="AL1826" s="261"/>
      <c r="AM1826" s="261"/>
      <c r="AN1826" s="261"/>
      <c r="AO1826" s="264"/>
    </row>
    <row r="1827" spans="21:41" ht="14.25">
      <c r="U1827" s="256"/>
      <c r="V1827" s="257"/>
      <c r="W1827" s="256"/>
      <c r="X1827" s="257"/>
      <c r="Y1827" s="257"/>
      <c r="Z1827" s="257"/>
      <c r="AA1827" s="256"/>
      <c r="AB1827" s="256"/>
      <c r="AC1827" s="256"/>
      <c r="AD1827" s="256"/>
      <c r="AE1827" s="256"/>
      <c r="AF1827" s="256"/>
      <c r="AG1827" s="256"/>
      <c r="AH1827" s="258"/>
      <c r="AI1827" s="259"/>
      <c r="AJ1827" s="258"/>
      <c r="AK1827" s="260"/>
      <c r="AL1827" s="261"/>
      <c r="AM1827" s="261"/>
      <c r="AN1827" s="261"/>
      <c r="AO1827" s="264"/>
    </row>
    <row r="1828" spans="21:41" ht="14.25">
      <c r="U1828" s="256"/>
      <c r="V1828" s="257"/>
      <c r="W1828" s="256"/>
      <c r="X1828" s="257"/>
      <c r="Y1828" s="257"/>
      <c r="Z1828" s="257"/>
      <c r="AA1828" s="256"/>
      <c r="AB1828" s="256"/>
      <c r="AC1828" s="256"/>
      <c r="AD1828" s="256"/>
      <c r="AE1828" s="256"/>
      <c r="AF1828" s="256"/>
      <c r="AG1828" s="256"/>
      <c r="AH1828" s="258"/>
      <c r="AI1828" s="259"/>
      <c r="AJ1828" s="258"/>
      <c r="AK1828" s="260"/>
      <c r="AL1828" s="261"/>
      <c r="AM1828" s="261"/>
      <c r="AN1828" s="261"/>
      <c r="AO1828" s="264"/>
    </row>
    <row r="1829" spans="21:41" ht="14.25">
      <c r="U1829" s="256"/>
      <c r="V1829" s="257"/>
      <c r="W1829" s="256"/>
      <c r="X1829" s="257"/>
      <c r="Y1829" s="257"/>
      <c r="Z1829" s="257"/>
      <c r="AA1829" s="256"/>
      <c r="AB1829" s="256"/>
      <c r="AC1829" s="256"/>
      <c r="AD1829" s="256"/>
      <c r="AE1829" s="256"/>
      <c r="AF1829" s="256"/>
      <c r="AG1829" s="256"/>
      <c r="AH1829" s="258"/>
      <c r="AI1829" s="259"/>
      <c r="AJ1829" s="258"/>
      <c r="AK1829" s="260"/>
      <c r="AL1829" s="261"/>
      <c r="AM1829" s="261"/>
      <c r="AN1829" s="261"/>
      <c r="AO1829" s="264"/>
    </row>
    <row r="1830" spans="21:41" ht="14.25">
      <c r="U1830" s="256"/>
      <c r="V1830" s="257"/>
      <c r="W1830" s="256"/>
      <c r="X1830" s="257"/>
      <c r="Y1830" s="257"/>
      <c r="Z1830" s="257"/>
      <c r="AA1830" s="256"/>
      <c r="AB1830" s="256"/>
      <c r="AC1830" s="256"/>
      <c r="AD1830" s="256"/>
      <c r="AE1830" s="256"/>
      <c r="AF1830" s="256"/>
      <c r="AG1830" s="256"/>
      <c r="AH1830" s="258"/>
      <c r="AI1830" s="259"/>
      <c r="AJ1830" s="258"/>
      <c r="AK1830" s="260"/>
      <c r="AL1830" s="261"/>
      <c r="AM1830" s="261"/>
      <c r="AN1830" s="261"/>
      <c r="AO1830" s="264"/>
    </row>
    <row r="1831" spans="21:41" ht="14.25">
      <c r="U1831" s="256"/>
      <c r="V1831" s="257"/>
      <c r="W1831" s="256"/>
      <c r="X1831" s="257"/>
      <c r="Y1831" s="257"/>
      <c r="Z1831" s="257"/>
      <c r="AA1831" s="256"/>
      <c r="AB1831" s="256"/>
      <c r="AC1831" s="256"/>
      <c r="AD1831" s="256"/>
      <c r="AE1831" s="256"/>
      <c r="AF1831" s="256"/>
      <c r="AG1831" s="256"/>
      <c r="AH1831" s="258"/>
      <c r="AI1831" s="259"/>
      <c r="AJ1831" s="258"/>
      <c r="AK1831" s="260"/>
      <c r="AL1831" s="261"/>
      <c r="AM1831" s="261"/>
      <c r="AN1831" s="261"/>
      <c r="AO1831" s="264"/>
    </row>
    <row r="1832" spans="21:41" ht="14.25">
      <c r="U1832" s="256"/>
      <c r="V1832" s="257"/>
      <c r="W1832" s="256"/>
      <c r="X1832" s="257"/>
      <c r="Y1832" s="257"/>
      <c r="Z1832" s="257"/>
      <c r="AA1832" s="256"/>
      <c r="AB1832" s="256"/>
      <c r="AC1832" s="256"/>
      <c r="AD1832" s="256"/>
      <c r="AE1832" s="256"/>
      <c r="AF1832" s="256"/>
      <c r="AG1832" s="256"/>
      <c r="AH1832" s="258"/>
      <c r="AI1832" s="259"/>
      <c r="AJ1832" s="258"/>
      <c r="AK1832" s="260"/>
      <c r="AL1832" s="261"/>
      <c r="AM1832" s="261"/>
      <c r="AN1832" s="261"/>
      <c r="AO1832" s="264"/>
    </row>
    <row r="1833" spans="21:41" ht="14.25">
      <c r="U1833" s="256"/>
      <c r="V1833" s="257"/>
      <c r="W1833" s="256"/>
      <c r="X1833" s="257"/>
      <c r="Y1833" s="257"/>
      <c r="Z1833" s="257"/>
      <c r="AA1833" s="256"/>
      <c r="AB1833" s="256"/>
      <c r="AC1833" s="256"/>
      <c r="AD1833" s="256"/>
      <c r="AE1833" s="256"/>
      <c r="AF1833" s="256"/>
      <c r="AG1833" s="256"/>
      <c r="AH1833" s="258"/>
      <c r="AI1833" s="259"/>
      <c r="AJ1833" s="258"/>
      <c r="AK1833" s="260"/>
      <c r="AL1833" s="261"/>
      <c r="AM1833" s="261"/>
      <c r="AN1833" s="261"/>
      <c r="AO1833" s="264"/>
    </row>
    <row r="1834" spans="21:41" ht="14.25">
      <c r="U1834" s="256"/>
      <c r="V1834" s="257"/>
      <c r="W1834" s="256"/>
      <c r="X1834" s="257"/>
      <c r="Y1834" s="257"/>
      <c r="Z1834" s="257"/>
      <c r="AA1834" s="256"/>
      <c r="AB1834" s="256"/>
      <c r="AC1834" s="256"/>
      <c r="AD1834" s="256"/>
      <c r="AE1834" s="256"/>
      <c r="AF1834" s="256"/>
      <c r="AG1834" s="256"/>
      <c r="AH1834" s="258"/>
      <c r="AI1834" s="259"/>
      <c r="AJ1834" s="258"/>
      <c r="AK1834" s="260"/>
      <c r="AL1834" s="261"/>
      <c r="AM1834" s="261"/>
      <c r="AN1834" s="261"/>
      <c r="AO1834" s="264"/>
    </row>
    <row r="1835" spans="21:41" ht="14.25">
      <c r="U1835" s="256"/>
      <c r="V1835" s="257"/>
      <c r="W1835" s="256"/>
      <c r="X1835" s="257"/>
      <c r="Y1835" s="257"/>
      <c r="Z1835" s="257"/>
      <c r="AA1835" s="256"/>
      <c r="AB1835" s="256"/>
      <c r="AC1835" s="256"/>
      <c r="AD1835" s="256"/>
      <c r="AE1835" s="256"/>
      <c r="AF1835" s="256"/>
      <c r="AG1835" s="256"/>
      <c r="AH1835" s="258"/>
      <c r="AI1835" s="259"/>
      <c r="AJ1835" s="258"/>
      <c r="AK1835" s="260"/>
      <c r="AL1835" s="261"/>
      <c r="AM1835" s="261"/>
      <c r="AN1835" s="261"/>
      <c r="AO1835" s="264"/>
    </row>
    <row r="1836" spans="21:41" ht="14.25">
      <c r="U1836" s="256"/>
      <c r="V1836" s="257"/>
      <c r="W1836" s="256"/>
      <c r="X1836" s="257"/>
      <c r="Y1836" s="257"/>
      <c r="Z1836" s="257"/>
      <c r="AA1836" s="256"/>
      <c r="AB1836" s="256"/>
      <c r="AC1836" s="256"/>
      <c r="AD1836" s="256"/>
      <c r="AE1836" s="256"/>
      <c r="AF1836" s="256"/>
      <c r="AG1836" s="256"/>
      <c r="AH1836" s="258"/>
      <c r="AI1836" s="259"/>
      <c r="AJ1836" s="258"/>
      <c r="AK1836" s="260"/>
      <c r="AL1836" s="261"/>
      <c r="AM1836" s="261"/>
      <c r="AN1836" s="261"/>
      <c r="AO1836" s="264"/>
    </row>
    <row r="1837" spans="21:41" ht="14.25">
      <c r="U1837" s="256"/>
      <c r="V1837" s="257"/>
      <c r="W1837" s="256"/>
      <c r="X1837" s="257"/>
      <c r="Y1837" s="257"/>
      <c r="Z1837" s="257"/>
      <c r="AA1837" s="256"/>
      <c r="AB1837" s="256"/>
      <c r="AC1837" s="256"/>
      <c r="AD1837" s="256"/>
      <c r="AE1837" s="256"/>
      <c r="AF1837" s="256"/>
      <c r="AG1837" s="256"/>
      <c r="AH1837" s="258"/>
      <c r="AI1837" s="259"/>
      <c r="AJ1837" s="258"/>
      <c r="AK1837" s="260"/>
      <c r="AL1837" s="261"/>
      <c r="AM1837" s="261"/>
      <c r="AN1837" s="261"/>
      <c r="AO1837" s="264"/>
    </row>
    <row r="1838" spans="21:41" ht="14.25">
      <c r="U1838" s="256"/>
      <c r="V1838" s="257"/>
      <c r="W1838" s="256"/>
      <c r="X1838" s="257"/>
      <c r="Y1838" s="257"/>
      <c r="Z1838" s="257"/>
      <c r="AA1838" s="256"/>
      <c r="AB1838" s="256"/>
      <c r="AC1838" s="256"/>
      <c r="AD1838" s="256"/>
      <c r="AE1838" s="256"/>
      <c r="AF1838" s="256"/>
      <c r="AG1838" s="256"/>
      <c r="AH1838" s="258"/>
      <c r="AI1838" s="259"/>
      <c r="AJ1838" s="258"/>
      <c r="AK1838" s="260"/>
      <c r="AL1838" s="261"/>
      <c r="AM1838" s="261"/>
      <c r="AN1838" s="261"/>
      <c r="AO1838" s="264"/>
    </row>
    <row r="1839" spans="21:41" ht="14.25">
      <c r="U1839" s="256"/>
      <c r="V1839" s="257"/>
      <c r="W1839" s="256"/>
      <c r="X1839" s="257"/>
      <c r="Y1839" s="257"/>
      <c r="Z1839" s="257"/>
      <c r="AA1839" s="256"/>
      <c r="AB1839" s="256"/>
      <c r="AC1839" s="256"/>
      <c r="AD1839" s="256"/>
      <c r="AE1839" s="256"/>
      <c r="AF1839" s="256"/>
      <c r="AG1839" s="256"/>
      <c r="AH1839" s="258"/>
      <c r="AI1839" s="259"/>
      <c r="AJ1839" s="258"/>
      <c r="AK1839" s="260"/>
      <c r="AL1839" s="261"/>
      <c r="AM1839" s="261"/>
      <c r="AN1839" s="261"/>
      <c r="AO1839" s="264"/>
    </row>
    <row r="1840" spans="21:41" ht="14.25">
      <c r="U1840" s="256"/>
      <c r="V1840" s="257"/>
      <c r="W1840" s="256"/>
      <c r="X1840" s="257"/>
      <c r="Y1840" s="257"/>
      <c r="Z1840" s="257"/>
      <c r="AA1840" s="256"/>
      <c r="AB1840" s="256"/>
      <c r="AC1840" s="256"/>
      <c r="AD1840" s="256"/>
      <c r="AE1840" s="256"/>
      <c r="AF1840" s="256"/>
      <c r="AG1840" s="256"/>
      <c r="AH1840" s="258"/>
      <c r="AI1840" s="259"/>
      <c r="AJ1840" s="258"/>
      <c r="AK1840" s="260"/>
      <c r="AL1840" s="261"/>
      <c r="AM1840" s="261"/>
      <c r="AN1840" s="261"/>
      <c r="AO1840" s="264"/>
    </row>
    <row r="1841" spans="21:41" ht="14.25">
      <c r="U1841" s="256"/>
      <c r="V1841" s="257"/>
      <c r="W1841" s="256"/>
      <c r="X1841" s="257"/>
      <c r="Y1841" s="257"/>
      <c r="Z1841" s="257"/>
      <c r="AA1841" s="256"/>
      <c r="AB1841" s="256"/>
      <c r="AC1841" s="256"/>
      <c r="AD1841" s="256"/>
      <c r="AE1841" s="256"/>
      <c r="AF1841" s="256"/>
      <c r="AG1841" s="256"/>
      <c r="AH1841" s="258"/>
      <c r="AI1841" s="259"/>
      <c r="AJ1841" s="258"/>
      <c r="AK1841" s="260"/>
      <c r="AL1841" s="261"/>
      <c r="AM1841" s="261"/>
      <c r="AN1841" s="261"/>
      <c r="AO1841" s="264"/>
    </row>
    <row r="1842" spans="21:41" ht="14.25">
      <c r="U1842" s="256"/>
      <c r="V1842" s="257"/>
      <c r="W1842" s="256"/>
      <c r="X1842" s="257"/>
      <c r="Y1842" s="257"/>
      <c r="Z1842" s="257"/>
      <c r="AA1842" s="256"/>
      <c r="AB1842" s="256"/>
      <c r="AC1842" s="256"/>
      <c r="AD1842" s="256"/>
      <c r="AE1842" s="256"/>
      <c r="AF1842" s="256"/>
      <c r="AG1842" s="256"/>
      <c r="AH1842" s="258"/>
      <c r="AI1842" s="259"/>
      <c r="AJ1842" s="258"/>
      <c r="AK1842" s="260"/>
      <c r="AL1842" s="261"/>
      <c r="AM1842" s="261"/>
      <c r="AN1842" s="261"/>
      <c r="AO1842" s="264"/>
    </row>
    <row r="1843" spans="21:41" ht="14.25">
      <c r="U1843" s="256"/>
      <c r="V1843" s="257"/>
      <c r="W1843" s="256"/>
      <c r="X1843" s="257"/>
      <c r="Y1843" s="257"/>
      <c r="Z1843" s="257"/>
      <c r="AA1843" s="256"/>
      <c r="AB1843" s="256"/>
      <c r="AC1843" s="256"/>
      <c r="AD1843" s="256"/>
      <c r="AE1843" s="256"/>
      <c r="AF1843" s="256"/>
      <c r="AG1843" s="256"/>
      <c r="AH1843" s="258"/>
      <c r="AI1843" s="259"/>
      <c r="AJ1843" s="258"/>
      <c r="AK1843" s="260"/>
      <c r="AL1843" s="261"/>
      <c r="AM1843" s="261"/>
      <c r="AN1843" s="261"/>
      <c r="AO1843" s="264"/>
    </row>
    <row r="1844" spans="21:41" ht="14.25">
      <c r="U1844" s="256"/>
      <c r="V1844" s="257"/>
      <c r="W1844" s="256"/>
      <c r="X1844" s="257"/>
      <c r="Y1844" s="257"/>
      <c r="Z1844" s="257"/>
      <c r="AA1844" s="256"/>
      <c r="AB1844" s="256"/>
      <c r="AC1844" s="256"/>
      <c r="AD1844" s="256"/>
      <c r="AE1844" s="256"/>
      <c r="AF1844" s="256"/>
      <c r="AG1844" s="256"/>
      <c r="AH1844" s="258"/>
      <c r="AI1844" s="259"/>
      <c r="AJ1844" s="258"/>
      <c r="AK1844" s="260"/>
      <c r="AL1844" s="261"/>
      <c r="AM1844" s="261"/>
      <c r="AN1844" s="261"/>
      <c r="AO1844" s="264"/>
    </row>
    <row r="1845" spans="21:41" ht="14.25">
      <c r="U1845" s="256"/>
      <c r="V1845" s="257"/>
      <c r="W1845" s="256"/>
      <c r="X1845" s="257"/>
      <c r="Y1845" s="257"/>
      <c r="Z1845" s="257"/>
      <c r="AA1845" s="256"/>
      <c r="AB1845" s="256"/>
      <c r="AC1845" s="256"/>
      <c r="AD1845" s="256"/>
      <c r="AE1845" s="256"/>
      <c r="AF1845" s="256"/>
      <c r="AG1845" s="256"/>
      <c r="AH1845" s="258"/>
      <c r="AI1845" s="259"/>
      <c r="AJ1845" s="258"/>
      <c r="AK1845" s="260"/>
      <c r="AL1845" s="261"/>
      <c r="AM1845" s="261"/>
      <c r="AN1845" s="261"/>
      <c r="AO1845" s="264"/>
    </row>
    <row r="1846" spans="21:41" ht="14.25">
      <c r="U1846" s="256"/>
      <c r="V1846" s="257"/>
      <c r="W1846" s="256"/>
      <c r="X1846" s="257"/>
      <c r="Y1846" s="257"/>
      <c r="Z1846" s="257"/>
      <c r="AA1846" s="256"/>
      <c r="AB1846" s="256"/>
      <c r="AC1846" s="256"/>
      <c r="AD1846" s="256"/>
      <c r="AE1846" s="256"/>
      <c r="AF1846" s="256"/>
      <c r="AG1846" s="256"/>
      <c r="AH1846" s="258"/>
      <c r="AI1846" s="259"/>
      <c r="AJ1846" s="258"/>
      <c r="AK1846" s="260"/>
      <c r="AL1846" s="261"/>
      <c r="AM1846" s="261"/>
      <c r="AN1846" s="261"/>
      <c r="AO1846" s="264"/>
    </row>
    <row r="1847" spans="21:41" ht="14.25">
      <c r="U1847" s="256"/>
      <c r="V1847" s="257"/>
      <c r="W1847" s="256"/>
      <c r="X1847" s="257"/>
      <c r="Y1847" s="257"/>
      <c r="Z1847" s="257"/>
      <c r="AA1847" s="256"/>
      <c r="AB1847" s="256"/>
      <c r="AC1847" s="256"/>
      <c r="AD1847" s="256"/>
      <c r="AE1847" s="256"/>
      <c r="AF1847" s="256"/>
      <c r="AG1847" s="256"/>
      <c r="AH1847" s="258"/>
      <c r="AI1847" s="259"/>
      <c r="AJ1847" s="258"/>
      <c r="AK1847" s="260"/>
      <c r="AL1847" s="261"/>
      <c r="AM1847" s="261"/>
      <c r="AN1847" s="261"/>
      <c r="AO1847" s="264"/>
    </row>
    <row r="1848" spans="21:41" ht="14.25">
      <c r="U1848" s="256"/>
      <c r="V1848" s="257"/>
      <c r="W1848" s="256"/>
      <c r="X1848" s="257"/>
      <c r="Y1848" s="257"/>
      <c r="Z1848" s="257"/>
      <c r="AA1848" s="256"/>
      <c r="AB1848" s="256"/>
      <c r="AC1848" s="256"/>
      <c r="AD1848" s="256"/>
      <c r="AE1848" s="256"/>
      <c r="AF1848" s="256"/>
      <c r="AG1848" s="256"/>
      <c r="AH1848" s="258"/>
      <c r="AI1848" s="259"/>
      <c r="AJ1848" s="258"/>
      <c r="AK1848" s="260"/>
      <c r="AL1848" s="261"/>
      <c r="AM1848" s="261"/>
      <c r="AN1848" s="261"/>
      <c r="AO1848" s="264"/>
    </row>
    <row r="1849" spans="21:41" ht="14.25">
      <c r="U1849" s="256"/>
      <c r="V1849" s="257"/>
      <c r="W1849" s="256"/>
      <c r="X1849" s="257"/>
      <c r="Y1849" s="257"/>
      <c r="Z1849" s="257"/>
      <c r="AA1849" s="256"/>
      <c r="AB1849" s="256"/>
      <c r="AC1849" s="256"/>
      <c r="AD1849" s="256"/>
      <c r="AE1849" s="256"/>
      <c r="AF1849" s="256"/>
      <c r="AG1849" s="256"/>
      <c r="AH1849" s="258"/>
      <c r="AI1849" s="259"/>
      <c r="AJ1849" s="258"/>
      <c r="AK1849" s="260"/>
      <c r="AL1849" s="261"/>
      <c r="AM1849" s="261"/>
      <c r="AN1849" s="261"/>
      <c r="AO1849" s="264"/>
    </row>
    <row r="1850" spans="21:41" ht="14.25">
      <c r="U1850" s="256"/>
      <c r="V1850" s="257"/>
      <c r="W1850" s="256"/>
      <c r="X1850" s="257"/>
      <c r="Y1850" s="257"/>
      <c r="Z1850" s="257"/>
      <c r="AA1850" s="256"/>
      <c r="AB1850" s="256"/>
      <c r="AC1850" s="256"/>
      <c r="AD1850" s="256"/>
      <c r="AE1850" s="256"/>
      <c r="AF1850" s="256"/>
      <c r="AG1850" s="256"/>
      <c r="AH1850" s="258"/>
      <c r="AI1850" s="259"/>
      <c r="AJ1850" s="258"/>
      <c r="AK1850" s="260"/>
      <c r="AL1850" s="261"/>
      <c r="AM1850" s="261"/>
      <c r="AN1850" s="261"/>
      <c r="AO1850" s="264"/>
    </row>
    <row r="1851" spans="21:41" ht="14.25">
      <c r="U1851" s="256"/>
      <c r="V1851" s="257"/>
      <c r="W1851" s="256"/>
      <c r="X1851" s="257"/>
      <c r="Y1851" s="257"/>
      <c r="Z1851" s="257"/>
      <c r="AA1851" s="256"/>
      <c r="AB1851" s="256"/>
      <c r="AC1851" s="256"/>
      <c r="AD1851" s="256"/>
      <c r="AE1851" s="256"/>
      <c r="AF1851" s="256"/>
      <c r="AG1851" s="256"/>
      <c r="AH1851" s="258"/>
      <c r="AI1851" s="259"/>
      <c r="AJ1851" s="258"/>
      <c r="AK1851" s="260"/>
      <c r="AL1851" s="261"/>
      <c r="AM1851" s="261"/>
      <c r="AN1851" s="261"/>
      <c r="AO1851" s="264"/>
    </row>
    <row r="1852" spans="21:41" ht="14.25">
      <c r="U1852" s="256"/>
      <c r="V1852" s="257"/>
      <c r="W1852" s="256"/>
      <c r="X1852" s="257"/>
      <c r="Y1852" s="257"/>
      <c r="Z1852" s="257"/>
      <c r="AA1852" s="256"/>
      <c r="AB1852" s="256"/>
      <c r="AC1852" s="256"/>
      <c r="AD1852" s="256"/>
      <c r="AE1852" s="256"/>
      <c r="AF1852" s="256"/>
      <c r="AG1852" s="256"/>
      <c r="AH1852" s="258"/>
      <c r="AI1852" s="259"/>
      <c r="AJ1852" s="258"/>
      <c r="AK1852" s="260"/>
      <c r="AL1852" s="261"/>
      <c r="AM1852" s="261"/>
      <c r="AN1852" s="261"/>
      <c r="AO1852" s="264"/>
    </row>
    <row r="1853" spans="21:41" ht="14.25">
      <c r="U1853" s="256"/>
      <c r="V1853" s="257"/>
      <c r="W1853" s="256"/>
      <c r="X1853" s="257"/>
      <c r="Y1853" s="257"/>
      <c r="Z1853" s="257"/>
      <c r="AA1853" s="256"/>
      <c r="AB1853" s="256"/>
      <c r="AC1853" s="256"/>
      <c r="AD1853" s="256"/>
      <c r="AE1853" s="256"/>
      <c r="AF1853" s="256"/>
      <c r="AG1853" s="256"/>
      <c r="AH1853" s="258"/>
      <c r="AI1853" s="259"/>
      <c r="AJ1853" s="258"/>
      <c r="AK1853" s="260"/>
      <c r="AL1853" s="261"/>
      <c r="AM1853" s="261"/>
      <c r="AN1853" s="261"/>
      <c r="AO1853" s="264"/>
    </row>
    <row r="1854" spans="21:41" ht="14.25">
      <c r="U1854" s="256"/>
      <c r="V1854" s="257"/>
      <c r="W1854" s="256"/>
      <c r="X1854" s="257"/>
      <c r="Y1854" s="257"/>
      <c r="Z1854" s="257"/>
      <c r="AA1854" s="256"/>
      <c r="AB1854" s="256"/>
      <c r="AC1854" s="256"/>
      <c r="AD1854" s="256"/>
      <c r="AE1854" s="256"/>
      <c r="AF1854" s="256"/>
      <c r="AG1854" s="256"/>
      <c r="AH1854" s="258"/>
      <c r="AI1854" s="259"/>
      <c r="AJ1854" s="258"/>
      <c r="AK1854" s="260"/>
      <c r="AL1854" s="261"/>
      <c r="AM1854" s="261"/>
      <c r="AN1854" s="261"/>
      <c r="AO1854" s="264"/>
    </row>
    <row r="1855" spans="21:41" ht="14.25">
      <c r="U1855" s="256"/>
      <c r="V1855" s="257"/>
      <c r="W1855" s="256"/>
      <c r="X1855" s="257"/>
      <c r="Y1855" s="257"/>
      <c r="Z1855" s="257"/>
      <c r="AA1855" s="256"/>
      <c r="AB1855" s="256"/>
      <c r="AC1855" s="256"/>
      <c r="AD1855" s="256"/>
      <c r="AE1855" s="256"/>
      <c r="AF1855" s="256"/>
      <c r="AG1855" s="256"/>
      <c r="AH1855" s="258"/>
      <c r="AI1855" s="259"/>
      <c r="AJ1855" s="258"/>
      <c r="AK1855" s="260"/>
      <c r="AL1855" s="261"/>
      <c r="AM1855" s="261"/>
      <c r="AN1855" s="261"/>
      <c r="AO1855" s="264"/>
    </row>
    <row r="1856" spans="21:41" ht="14.25">
      <c r="U1856" s="256"/>
      <c r="V1856" s="257"/>
      <c r="W1856" s="256"/>
      <c r="X1856" s="257"/>
      <c r="Y1856" s="257"/>
      <c r="Z1856" s="257"/>
      <c r="AA1856" s="256"/>
      <c r="AB1856" s="256"/>
      <c r="AC1856" s="256"/>
      <c r="AD1856" s="256"/>
      <c r="AE1856" s="256"/>
      <c r="AF1856" s="256"/>
      <c r="AG1856" s="256"/>
      <c r="AH1856" s="258"/>
      <c r="AI1856" s="259"/>
      <c r="AJ1856" s="258"/>
      <c r="AK1856" s="260"/>
      <c r="AL1856" s="261"/>
      <c r="AM1856" s="261"/>
      <c r="AN1856" s="261"/>
      <c r="AO1856" s="264"/>
    </row>
    <row r="1857" spans="21:41" ht="14.25">
      <c r="U1857" s="256"/>
      <c r="V1857" s="257"/>
      <c r="W1857" s="256"/>
      <c r="X1857" s="257"/>
      <c r="Y1857" s="257"/>
      <c r="Z1857" s="257"/>
      <c r="AA1857" s="256"/>
      <c r="AB1857" s="256"/>
      <c r="AC1857" s="256"/>
      <c r="AD1857" s="256"/>
      <c r="AE1857" s="256"/>
      <c r="AF1857" s="256"/>
      <c r="AG1857" s="256"/>
      <c r="AH1857" s="258"/>
      <c r="AI1857" s="259"/>
      <c r="AJ1857" s="258"/>
      <c r="AK1857" s="260"/>
      <c r="AL1857" s="261"/>
      <c r="AM1857" s="261"/>
      <c r="AN1857" s="261"/>
      <c r="AO1857" s="264"/>
    </row>
    <row r="1858" spans="21:41" ht="14.25">
      <c r="U1858" s="256"/>
      <c r="V1858" s="257"/>
      <c r="W1858" s="256"/>
      <c r="X1858" s="257"/>
      <c r="Y1858" s="257"/>
      <c r="Z1858" s="257"/>
      <c r="AA1858" s="256"/>
      <c r="AB1858" s="256"/>
      <c r="AC1858" s="256"/>
      <c r="AD1858" s="256"/>
      <c r="AE1858" s="256"/>
      <c r="AF1858" s="256"/>
      <c r="AG1858" s="256"/>
      <c r="AH1858" s="258"/>
      <c r="AI1858" s="259"/>
      <c r="AJ1858" s="258"/>
      <c r="AK1858" s="260"/>
      <c r="AL1858" s="261"/>
      <c r="AM1858" s="261"/>
      <c r="AN1858" s="261"/>
      <c r="AO1858" s="264"/>
    </row>
    <row r="1859" spans="21:41" ht="14.25">
      <c r="U1859" s="256"/>
      <c r="V1859" s="257"/>
      <c r="W1859" s="256"/>
      <c r="X1859" s="257"/>
      <c r="Y1859" s="257"/>
      <c r="Z1859" s="257"/>
      <c r="AA1859" s="256"/>
      <c r="AB1859" s="256"/>
      <c r="AC1859" s="256"/>
      <c r="AD1859" s="256"/>
      <c r="AE1859" s="256"/>
      <c r="AF1859" s="256"/>
      <c r="AG1859" s="256"/>
      <c r="AH1859" s="258"/>
      <c r="AI1859" s="259"/>
      <c r="AJ1859" s="258"/>
      <c r="AK1859" s="260"/>
      <c r="AL1859" s="261"/>
      <c r="AM1859" s="261"/>
      <c r="AN1859" s="261"/>
      <c r="AO1859" s="264"/>
    </row>
    <row r="1860" spans="21:41" ht="14.25">
      <c r="U1860" s="256"/>
      <c r="V1860" s="257"/>
      <c r="W1860" s="256"/>
      <c r="X1860" s="257"/>
      <c r="Y1860" s="257"/>
      <c r="Z1860" s="257"/>
      <c r="AA1860" s="256"/>
      <c r="AB1860" s="256"/>
      <c r="AC1860" s="256"/>
      <c r="AD1860" s="256"/>
      <c r="AE1860" s="256"/>
      <c r="AF1860" s="256"/>
      <c r="AG1860" s="256"/>
      <c r="AH1860" s="258"/>
      <c r="AI1860" s="259"/>
      <c r="AJ1860" s="258"/>
      <c r="AK1860" s="260"/>
      <c r="AL1860" s="261"/>
      <c r="AM1860" s="261"/>
      <c r="AN1860" s="261"/>
      <c r="AO1860" s="264"/>
    </row>
    <row r="1861" spans="21:41" ht="14.25">
      <c r="U1861" s="256"/>
      <c r="V1861" s="257"/>
      <c r="W1861" s="256"/>
      <c r="X1861" s="257"/>
      <c r="Y1861" s="257"/>
      <c r="Z1861" s="257"/>
      <c r="AA1861" s="256"/>
      <c r="AB1861" s="256"/>
      <c r="AC1861" s="256"/>
      <c r="AD1861" s="256"/>
      <c r="AE1861" s="256"/>
      <c r="AF1861" s="256"/>
      <c r="AG1861" s="256"/>
      <c r="AH1861" s="258"/>
      <c r="AI1861" s="259"/>
      <c r="AJ1861" s="258"/>
      <c r="AK1861" s="260"/>
      <c r="AL1861" s="261"/>
      <c r="AM1861" s="261"/>
      <c r="AN1861" s="261"/>
      <c r="AO1861" s="264"/>
    </row>
    <row r="1862" spans="21:41" ht="14.25">
      <c r="U1862" s="256"/>
      <c r="V1862" s="257"/>
      <c r="W1862" s="256"/>
      <c r="X1862" s="257"/>
      <c r="Y1862" s="257"/>
      <c r="Z1862" s="257"/>
      <c r="AA1862" s="256"/>
      <c r="AB1862" s="256"/>
      <c r="AC1862" s="256"/>
      <c r="AD1862" s="256"/>
      <c r="AE1862" s="256"/>
      <c r="AF1862" s="256"/>
      <c r="AG1862" s="256"/>
      <c r="AH1862" s="258"/>
      <c r="AI1862" s="259"/>
      <c r="AJ1862" s="258"/>
      <c r="AK1862" s="260"/>
      <c r="AL1862" s="261"/>
      <c r="AM1862" s="261"/>
      <c r="AN1862" s="261"/>
      <c r="AO1862" s="264"/>
    </row>
    <row r="1863" spans="21:41" ht="14.25">
      <c r="U1863" s="256"/>
      <c r="V1863" s="257"/>
      <c r="W1863" s="256"/>
      <c r="X1863" s="257"/>
      <c r="Y1863" s="257"/>
      <c r="Z1863" s="257"/>
      <c r="AA1863" s="256"/>
      <c r="AB1863" s="256"/>
      <c r="AC1863" s="256"/>
      <c r="AD1863" s="256"/>
      <c r="AE1863" s="256"/>
      <c r="AF1863" s="256"/>
      <c r="AG1863" s="256"/>
      <c r="AH1863" s="258"/>
      <c r="AI1863" s="259"/>
      <c r="AJ1863" s="258"/>
      <c r="AK1863" s="260"/>
      <c r="AL1863" s="261"/>
      <c r="AM1863" s="261"/>
      <c r="AN1863" s="261"/>
      <c r="AO1863" s="264"/>
    </row>
    <row r="1864" spans="21:41" ht="14.25">
      <c r="U1864" s="256"/>
      <c r="V1864" s="257"/>
      <c r="W1864" s="256"/>
      <c r="X1864" s="257"/>
      <c r="Y1864" s="257"/>
      <c r="Z1864" s="257"/>
      <c r="AA1864" s="256"/>
      <c r="AB1864" s="256"/>
      <c r="AC1864" s="256"/>
      <c r="AD1864" s="256"/>
      <c r="AE1864" s="256"/>
      <c r="AF1864" s="256"/>
      <c r="AG1864" s="256"/>
      <c r="AH1864" s="258"/>
      <c r="AI1864" s="259"/>
      <c r="AJ1864" s="258"/>
      <c r="AK1864" s="260"/>
      <c r="AL1864" s="261"/>
      <c r="AM1864" s="261"/>
      <c r="AN1864" s="261"/>
      <c r="AO1864" s="264"/>
    </row>
    <row r="1865" spans="21:41" ht="14.25">
      <c r="U1865" s="256"/>
      <c r="V1865" s="257"/>
      <c r="W1865" s="256"/>
      <c r="X1865" s="257"/>
      <c r="Y1865" s="257"/>
      <c r="Z1865" s="257"/>
      <c r="AA1865" s="256"/>
      <c r="AB1865" s="256"/>
      <c r="AC1865" s="256"/>
      <c r="AD1865" s="256"/>
      <c r="AE1865" s="256"/>
      <c r="AF1865" s="256"/>
      <c r="AG1865" s="256"/>
      <c r="AH1865" s="258"/>
      <c r="AI1865" s="259"/>
      <c r="AJ1865" s="258"/>
      <c r="AK1865" s="260"/>
      <c r="AL1865" s="261"/>
      <c r="AM1865" s="261"/>
      <c r="AN1865" s="261"/>
      <c r="AO1865" s="264"/>
    </row>
    <row r="1866" spans="21:41" ht="14.25">
      <c r="U1866" s="256"/>
      <c r="V1866" s="257"/>
      <c r="W1866" s="256"/>
      <c r="X1866" s="257"/>
      <c r="Y1866" s="257"/>
      <c r="Z1866" s="257"/>
      <c r="AA1866" s="256"/>
      <c r="AB1866" s="256"/>
      <c r="AC1866" s="256"/>
      <c r="AD1866" s="256"/>
      <c r="AE1866" s="256"/>
      <c r="AF1866" s="256"/>
      <c r="AG1866" s="256"/>
      <c r="AH1866" s="258"/>
      <c r="AI1866" s="259"/>
      <c r="AJ1866" s="258"/>
      <c r="AK1866" s="260"/>
      <c r="AL1866" s="261"/>
      <c r="AM1866" s="261"/>
      <c r="AN1866" s="261"/>
      <c r="AO1866" s="264"/>
    </row>
    <row r="1867" spans="21:41" ht="14.25">
      <c r="U1867" s="256"/>
      <c r="V1867" s="257"/>
      <c r="W1867" s="256"/>
      <c r="X1867" s="257"/>
      <c r="Y1867" s="257"/>
      <c r="Z1867" s="257"/>
      <c r="AA1867" s="256"/>
      <c r="AB1867" s="256"/>
      <c r="AC1867" s="256"/>
      <c r="AD1867" s="256"/>
      <c r="AE1867" s="256"/>
      <c r="AF1867" s="256"/>
      <c r="AG1867" s="256"/>
      <c r="AH1867" s="258"/>
      <c r="AI1867" s="259"/>
      <c r="AJ1867" s="258"/>
      <c r="AK1867" s="260"/>
      <c r="AL1867" s="261"/>
      <c r="AM1867" s="261"/>
      <c r="AN1867" s="261"/>
      <c r="AO1867" s="264"/>
    </row>
    <row r="1868" spans="21:41" ht="14.25">
      <c r="U1868" s="256"/>
      <c r="V1868" s="257"/>
      <c r="W1868" s="256"/>
      <c r="X1868" s="257"/>
      <c r="Y1868" s="257"/>
      <c r="Z1868" s="257"/>
      <c r="AA1868" s="256"/>
      <c r="AB1868" s="256"/>
      <c r="AC1868" s="256"/>
      <c r="AD1868" s="256"/>
      <c r="AE1868" s="256"/>
      <c r="AF1868" s="256"/>
      <c r="AG1868" s="256"/>
      <c r="AH1868" s="258"/>
      <c r="AI1868" s="259"/>
      <c r="AJ1868" s="258"/>
      <c r="AK1868" s="260"/>
      <c r="AL1868" s="261"/>
      <c r="AM1868" s="261"/>
      <c r="AN1868" s="261"/>
      <c r="AO1868" s="264"/>
    </row>
    <row r="1869" spans="21:41" ht="14.25">
      <c r="U1869" s="256"/>
      <c r="V1869" s="257"/>
      <c r="W1869" s="256"/>
      <c r="X1869" s="257"/>
      <c r="Y1869" s="257"/>
      <c r="Z1869" s="257"/>
      <c r="AA1869" s="256"/>
      <c r="AB1869" s="256"/>
      <c r="AC1869" s="256"/>
      <c r="AD1869" s="256"/>
      <c r="AE1869" s="256"/>
      <c r="AF1869" s="256"/>
      <c r="AG1869" s="256"/>
      <c r="AH1869" s="258"/>
      <c r="AI1869" s="259"/>
      <c r="AJ1869" s="258"/>
      <c r="AK1869" s="260"/>
      <c r="AL1869" s="261"/>
      <c r="AM1869" s="261"/>
      <c r="AN1869" s="261"/>
      <c r="AO1869" s="264"/>
    </row>
    <row r="1870" spans="21:41" ht="14.25">
      <c r="U1870" s="256"/>
      <c r="V1870" s="257"/>
      <c r="W1870" s="256"/>
      <c r="X1870" s="257"/>
      <c r="Y1870" s="257"/>
      <c r="Z1870" s="257"/>
      <c r="AA1870" s="256" t="s">
        <v>78</v>
      </c>
      <c r="AB1870" s="256"/>
      <c r="AC1870" s="256"/>
      <c r="AD1870" s="256"/>
      <c r="AE1870" s="256"/>
      <c r="AF1870" s="256"/>
      <c r="AG1870" s="256"/>
      <c r="AH1870" s="258" t="s">
        <v>48</v>
      </c>
      <c r="AI1870" s="259"/>
      <c r="AJ1870" s="258" t="s">
        <v>51</v>
      </c>
      <c r="AK1870" s="260"/>
      <c r="AL1870" s="261" t="s">
        <v>49</v>
      </c>
      <c r="AM1870" s="261"/>
      <c r="AN1870" s="261"/>
      <c r="AO1870" s="264"/>
    </row>
    <row r="1871" spans="21:41" ht="14.25">
      <c r="U1871" s="256"/>
      <c r="V1871" s="257"/>
      <c r="W1871" s="256"/>
      <c r="X1871" s="257"/>
      <c r="Y1871" s="257"/>
      <c r="Z1871" s="257"/>
      <c r="AA1871" s="256"/>
      <c r="AB1871" s="256"/>
      <c r="AC1871" s="256"/>
      <c r="AD1871" s="256"/>
      <c r="AE1871" s="256"/>
      <c r="AF1871" s="256"/>
      <c r="AG1871" s="256"/>
      <c r="AH1871" s="258"/>
      <c r="AI1871" s="259"/>
      <c r="AJ1871" s="258"/>
      <c r="AK1871" s="260"/>
      <c r="AL1871" s="261"/>
      <c r="AM1871" s="261"/>
      <c r="AN1871" s="261"/>
      <c r="AO1871" s="264"/>
    </row>
    <row r="1872" spans="21:41" ht="14.25">
      <c r="U1872" s="256"/>
      <c r="V1872" s="257"/>
      <c r="W1872" s="256"/>
      <c r="X1872" s="257"/>
      <c r="Y1872" s="257"/>
      <c r="Z1872" s="257"/>
      <c r="AA1872" s="256"/>
      <c r="AB1872" s="256"/>
      <c r="AC1872" s="256"/>
      <c r="AD1872" s="256"/>
      <c r="AE1872" s="256"/>
      <c r="AF1872" s="256"/>
      <c r="AG1872" s="256"/>
      <c r="AH1872" s="258"/>
      <c r="AI1872" s="259"/>
      <c r="AJ1872" s="258"/>
      <c r="AK1872" s="260"/>
      <c r="AL1872" s="261"/>
      <c r="AM1872" s="261"/>
      <c r="AN1872" s="261"/>
      <c r="AO1872" s="264"/>
    </row>
    <row r="1873" spans="21:41" ht="14.25">
      <c r="U1873" s="256"/>
      <c r="V1873" s="257"/>
      <c r="W1873" s="256"/>
      <c r="X1873" s="257"/>
      <c r="Y1873" s="257"/>
      <c r="Z1873" s="257"/>
      <c r="AA1873" s="256"/>
      <c r="AB1873" s="256"/>
      <c r="AC1873" s="256"/>
      <c r="AD1873" s="256"/>
      <c r="AE1873" s="256"/>
      <c r="AF1873" s="256"/>
      <c r="AG1873" s="256"/>
      <c r="AH1873" s="258"/>
      <c r="AI1873" s="259"/>
      <c r="AJ1873" s="258"/>
      <c r="AK1873" s="260"/>
      <c r="AL1873" s="261"/>
      <c r="AM1873" s="261"/>
      <c r="AN1873" s="261"/>
      <c r="AO1873" s="264"/>
    </row>
    <row r="1874" spans="21:41" ht="14.25">
      <c r="U1874" s="256"/>
      <c r="V1874" s="257"/>
      <c r="W1874" s="256"/>
      <c r="X1874" s="257"/>
      <c r="Y1874" s="257"/>
      <c r="Z1874" s="257"/>
      <c r="AA1874" s="256"/>
      <c r="AB1874" s="256"/>
      <c r="AC1874" s="256"/>
      <c r="AD1874" s="256"/>
      <c r="AE1874" s="256"/>
      <c r="AF1874" s="256"/>
      <c r="AG1874" s="256"/>
      <c r="AH1874" s="258"/>
      <c r="AI1874" s="259"/>
      <c r="AJ1874" s="258"/>
      <c r="AK1874" s="260"/>
      <c r="AL1874" s="261"/>
      <c r="AM1874" s="261"/>
      <c r="AN1874" s="261"/>
      <c r="AO1874" s="264"/>
    </row>
    <row r="1875" spans="21:41" ht="14.25">
      <c r="U1875" s="256"/>
      <c r="V1875" s="257"/>
      <c r="W1875" s="256"/>
      <c r="X1875" s="257"/>
      <c r="Y1875" s="257"/>
      <c r="Z1875" s="257"/>
      <c r="AA1875" s="256"/>
      <c r="AB1875" s="256"/>
      <c r="AC1875" s="256"/>
      <c r="AD1875" s="256"/>
      <c r="AE1875" s="256"/>
      <c r="AF1875" s="256"/>
      <c r="AG1875" s="256"/>
      <c r="AH1875" s="258"/>
      <c r="AI1875" s="259"/>
      <c r="AJ1875" s="258"/>
      <c r="AK1875" s="260"/>
      <c r="AL1875" s="261"/>
      <c r="AM1875" s="261"/>
      <c r="AN1875" s="261"/>
      <c r="AO1875" s="264"/>
    </row>
    <row r="1876" spans="21:41" ht="14.25">
      <c r="U1876" s="256"/>
      <c r="V1876" s="257"/>
      <c r="W1876" s="256"/>
      <c r="X1876" s="257"/>
      <c r="Y1876" s="257"/>
      <c r="Z1876" s="257"/>
      <c r="AA1876" s="256"/>
      <c r="AB1876" s="256"/>
      <c r="AC1876" s="256"/>
      <c r="AD1876" s="256"/>
      <c r="AE1876" s="256"/>
      <c r="AF1876" s="256"/>
      <c r="AG1876" s="256"/>
      <c r="AH1876" s="258"/>
      <c r="AI1876" s="259"/>
      <c r="AJ1876" s="258"/>
      <c r="AK1876" s="260"/>
      <c r="AL1876" s="261"/>
      <c r="AM1876" s="261"/>
      <c r="AN1876" s="261"/>
      <c r="AO1876" s="264"/>
    </row>
    <row r="1877" spans="21:41" ht="14.25">
      <c r="U1877" s="256"/>
      <c r="V1877" s="257"/>
      <c r="W1877" s="256"/>
      <c r="X1877" s="257"/>
      <c r="Y1877" s="257"/>
      <c r="Z1877" s="257"/>
      <c r="AA1877" s="256"/>
      <c r="AB1877" s="256"/>
      <c r="AC1877" s="256"/>
      <c r="AD1877" s="256"/>
      <c r="AE1877" s="256"/>
      <c r="AF1877" s="256"/>
      <c r="AG1877" s="256"/>
      <c r="AH1877" s="258"/>
      <c r="AI1877" s="259"/>
      <c r="AJ1877" s="258"/>
      <c r="AK1877" s="260"/>
      <c r="AL1877" s="261"/>
      <c r="AM1877" s="261"/>
      <c r="AN1877" s="261"/>
      <c r="AO1877" s="264"/>
    </row>
    <row r="1878" spans="21:41" ht="14.25">
      <c r="U1878" s="256"/>
      <c r="V1878" s="257"/>
      <c r="W1878" s="256"/>
      <c r="X1878" s="257"/>
      <c r="Y1878" s="257"/>
      <c r="Z1878" s="257"/>
      <c r="AA1878" s="256"/>
      <c r="AB1878" s="256"/>
      <c r="AC1878" s="256"/>
      <c r="AD1878" s="256"/>
      <c r="AE1878" s="256"/>
      <c r="AF1878" s="256"/>
      <c r="AG1878" s="256"/>
      <c r="AH1878" s="258"/>
      <c r="AI1878" s="259"/>
      <c r="AJ1878" s="258"/>
      <c r="AK1878" s="260"/>
      <c r="AL1878" s="261"/>
      <c r="AM1878" s="261"/>
      <c r="AN1878" s="261"/>
      <c r="AO1878" s="264"/>
    </row>
    <row r="1879" spans="21:41" ht="14.25">
      <c r="U1879" s="256"/>
      <c r="V1879" s="257"/>
      <c r="W1879" s="256"/>
      <c r="X1879" s="257"/>
      <c r="Y1879" s="257"/>
      <c r="Z1879" s="257"/>
      <c r="AA1879" s="256"/>
      <c r="AB1879" s="256"/>
      <c r="AC1879" s="256"/>
      <c r="AD1879" s="256"/>
      <c r="AE1879" s="256"/>
      <c r="AF1879" s="256"/>
      <c r="AG1879" s="256"/>
      <c r="AH1879" s="258"/>
      <c r="AI1879" s="259"/>
      <c r="AJ1879" s="258"/>
      <c r="AK1879" s="260"/>
      <c r="AL1879" s="261"/>
      <c r="AM1879" s="261"/>
      <c r="AN1879" s="261"/>
      <c r="AO1879" s="264"/>
    </row>
    <row r="1880" spans="21:41" ht="14.25">
      <c r="U1880" s="256"/>
      <c r="V1880" s="257"/>
      <c r="W1880" s="256"/>
      <c r="X1880" s="257"/>
      <c r="Y1880" s="257"/>
      <c r="Z1880" s="257"/>
      <c r="AA1880" s="256"/>
      <c r="AB1880" s="256"/>
      <c r="AC1880" s="256"/>
      <c r="AD1880" s="256"/>
      <c r="AE1880" s="256"/>
      <c r="AF1880" s="256"/>
      <c r="AG1880" s="256"/>
      <c r="AH1880" s="258"/>
      <c r="AI1880" s="259"/>
      <c r="AJ1880" s="258"/>
      <c r="AK1880" s="260"/>
      <c r="AL1880" s="261"/>
      <c r="AM1880" s="261"/>
      <c r="AN1880" s="261"/>
      <c r="AO1880" s="264"/>
    </row>
    <row r="1881" spans="21:41" ht="14.25">
      <c r="U1881" s="256"/>
      <c r="V1881" s="257"/>
      <c r="W1881" s="256"/>
      <c r="X1881" s="257"/>
      <c r="Y1881" s="257"/>
      <c r="Z1881" s="257"/>
      <c r="AA1881" s="256"/>
      <c r="AB1881" s="256"/>
      <c r="AC1881" s="256"/>
      <c r="AD1881" s="256"/>
      <c r="AE1881" s="256"/>
      <c r="AF1881" s="256"/>
      <c r="AG1881" s="256"/>
      <c r="AH1881" s="258"/>
      <c r="AI1881" s="259"/>
      <c r="AJ1881" s="258"/>
      <c r="AK1881" s="260"/>
      <c r="AL1881" s="261"/>
      <c r="AM1881" s="261"/>
      <c r="AN1881" s="261"/>
      <c r="AO1881" s="264"/>
    </row>
    <row r="1882" spans="21:41" ht="14.25">
      <c r="U1882" s="256"/>
      <c r="V1882" s="257"/>
      <c r="W1882" s="256"/>
      <c r="X1882" s="257"/>
      <c r="Y1882" s="257"/>
      <c r="Z1882" s="257"/>
      <c r="AA1882" s="256"/>
      <c r="AB1882" s="256"/>
      <c r="AC1882" s="256"/>
      <c r="AD1882" s="256"/>
      <c r="AE1882" s="256"/>
      <c r="AF1882" s="256"/>
      <c r="AG1882" s="256"/>
      <c r="AH1882" s="258"/>
      <c r="AI1882" s="259"/>
      <c r="AJ1882" s="258"/>
      <c r="AK1882" s="260"/>
      <c r="AL1882" s="261"/>
      <c r="AM1882" s="261"/>
      <c r="AN1882" s="261"/>
      <c r="AO1882" s="264"/>
    </row>
    <row r="1883" spans="21:41" ht="14.25">
      <c r="U1883" s="256"/>
      <c r="V1883" s="257"/>
      <c r="W1883" s="256"/>
      <c r="X1883" s="257"/>
      <c r="Y1883" s="257"/>
      <c r="Z1883" s="257"/>
      <c r="AA1883" s="256"/>
      <c r="AB1883" s="256"/>
      <c r="AC1883" s="256"/>
      <c r="AD1883" s="256"/>
      <c r="AE1883" s="256"/>
      <c r="AF1883" s="256"/>
      <c r="AG1883" s="256"/>
      <c r="AH1883" s="258"/>
      <c r="AI1883" s="259"/>
      <c r="AJ1883" s="258"/>
      <c r="AK1883" s="260"/>
      <c r="AL1883" s="261"/>
      <c r="AM1883" s="261"/>
      <c r="AN1883" s="261"/>
      <c r="AO1883" s="264"/>
    </row>
    <row r="1884" spans="21:41" ht="14.25">
      <c r="U1884" s="256"/>
      <c r="V1884" s="257"/>
      <c r="W1884" s="256"/>
      <c r="X1884" s="257"/>
      <c r="Y1884" s="257"/>
      <c r="Z1884" s="257"/>
      <c r="AA1884" s="256"/>
      <c r="AB1884" s="256"/>
      <c r="AC1884" s="256"/>
      <c r="AD1884" s="256"/>
      <c r="AE1884" s="256"/>
      <c r="AF1884" s="256"/>
      <c r="AG1884" s="256"/>
      <c r="AH1884" s="258"/>
      <c r="AI1884" s="259"/>
      <c r="AJ1884" s="258"/>
      <c r="AK1884" s="260"/>
      <c r="AL1884" s="261"/>
      <c r="AM1884" s="261"/>
      <c r="AN1884" s="261"/>
      <c r="AO1884" s="264"/>
    </row>
    <row r="1885" spans="21:41" ht="14.25">
      <c r="U1885" s="256"/>
      <c r="V1885" s="257"/>
      <c r="W1885" s="256"/>
      <c r="X1885" s="257"/>
      <c r="Y1885" s="257"/>
      <c r="Z1885" s="257"/>
      <c r="AA1885" s="256"/>
      <c r="AB1885" s="256"/>
      <c r="AC1885" s="256"/>
      <c r="AD1885" s="256"/>
      <c r="AE1885" s="256"/>
      <c r="AF1885" s="256"/>
      <c r="AG1885" s="256"/>
      <c r="AH1885" s="258"/>
      <c r="AI1885" s="259"/>
      <c r="AJ1885" s="258"/>
      <c r="AK1885" s="260"/>
      <c r="AL1885" s="261"/>
      <c r="AM1885" s="261"/>
      <c r="AN1885" s="261"/>
      <c r="AO1885" s="264"/>
    </row>
    <row r="1886" spans="21:41" ht="14.25">
      <c r="U1886" s="256"/>
      <c r="V1886" s="257"/>
      <c r="W1886" s="256"/>
      <c r="X1886" s="257"/>
      <c r="Y1886" s="257"/>
      <c r="Z1886" s="257"/>
      <c r="AA1886" s="256"/>
      <c r="AB1886" s="256"/>
      <c r="AC1886" s="256"/>
      <c r="AD1886" s="256"/>
      <c r="AE1886" s="256"/>
      <c r="AF1886" s="256"/>
      <c r="AG1886" s="256"/>
      <c r="AH1886" s="258"/>
      <c r="AI1886" s="259"/>
      <c r="AJ1886" s="258"/>
      <c r="AK1886" s="260"/>
      <c r="AL1886" s="261"/>
      <c r="AM1886" s="261"/>
      <c r="AN1886" s="261"/>
      <c r="AO1886" s="264"/>
    </row>
    <row r="1887" spans="21:41" ht="14.25">
      <c r="U1887" s="256"/>
      <c r="V1887" s="257"/>
      <c r="W1887" s="256"/>
      <c r="X1887" s="257"/>
      <c r="Y1887" s="257"/>
      <c r="Z1887" s="257"/>
      <c r="AA1887" s="256"/>
      <c r="AB1887" s="256"/>
      <c r="AC1887" s="256"/>
      <c r="AD1887" s="256"/>
      <c r="AE1887" s="256"/>
      <c r="AF1887" s="256"/>
      <c r="AG1887" s="256"/>
      <c r="AH1887" s="258"/>
      <c r="AI1887" s="259"/>
      <c r="AJ1887" s="258"/>
      <c r="AK1887" s="260"/>
      <c r="AL1887" s="261"/>
      <c r="AM1887" s="261"/>
      <c r="AN1887" s="261"/>
      <c r="AO1887" s="264"/>
    </row>
    <row r="1888" spans="21:41" ht="14.25">
      <c r="U1888" s="256"/>
      <c r="V1888" s="257"/>
      <c r="W1888" s="256"/>
      <c r="X1888" s="257"/>
      <c r="Y1888" s="257"/>
      <c r="Z1888" s="257"/>
      <c r="AA1888" s="256"/>
      <c r="AB1888" s="256"/>
      <c r="AC1888" s="256"/>
      <c r="AD1888" s="256"/>
      <c r="AE1888" s="256"/>
      <c r="AF1888" s="256"/>
      <c r="AG1888" s="256"/>
      <c r="AH1888" s="258"/>
      <c r="AI1888" s="259"/>
      <c r="AJ1888" s="258"/>
      <c r="AK1888" s="260"/>
      <c r="AL1888" s="261"/>
      <c r="AM1888" s="261"/>
      <c r="AN1888" s="261"/>
      <c r="AO1888" s="264"/>
    </row>
    <row r="1889" spans="21:41" ht="14.25">
      <c r="U1889" s="256"/>
      <c r="V1889" s="257"/>
      <c r="W1889" s="256"/>
      <c r="X1889" s="257"/>
      <c r="Y1889" s="257"/>
      <c r="Z1889" s="257"/>
      <c r="AA1889" s="256"/>
      <c r="AB1889" s="256"/>
      <c r="AC1889" s="256"/>
      <c r="AD1889" s="256"/>
      <c r="AE1889" s="256"/>
      <c r="AF1889" s="256"/>
      <c r="AG1889" s="256"/>
      <c r="AH1889" s="258"/>
      <c r="AI1889" s="259"/>
      <c r="AJ1889" s="258"/>
      <c r="AK1889" s="260"/>
      <c r="AL1889" s="261"/>
      <c r="AM1889" s="261"/>
      <c r="AN1889" s="261"/>
      <c r="AO1889" s="264"/>
    </row>
    <row r="1890" spans="21:41" ht="14.25">
      <c r="U1890" s="256"/>
      <c r="V1890" s="257"/>
      <c r="W1890" s="256"/>
      <c r="X1890" s="257"/>
      <c r="Y1890" s="257"/>
      <c r="Z1890" s="257"/>
      <c r="AA1890" s="256"/>
      <c r="AB1890" s="256"/>
      <c r="AC1890" s="256"/>
      <c r="AD1890" s="256"/>
      <c r="AE1890" s="256"/>
      <c r="AF1890" s="256"/>
      <c r="AG1890" s="256"/>
      <c r="AH1890" s="258"/>
      <c r="AI1890" s="259"/>
      <c r="AJ1890" s="258"/>
      <c r="AK1890" s="260"/>
      <c r="AL1890" s="261"/>
      <c r="AM1890" s="261"/>
      <c r="AN1890" s="261"/>
      <c r="AO1890" s="264"/>
    </row>
    <row r="1891" spans="21:41" ht="14.25">
      <c r="U1891" s="256"/>
      <c r="V1891" s="257"/>
      <c r="W1891" s="256"/>
      <c r="X1891" s="257"/>
      <c r="Y1891" s="257"/>
      <c r="Z1891" s="257"/>
      <c r="AA1891" s="256"/>
      <c r="AB1891" s="256"/>
      <c r="AC1891" s="256"/>
      <c r="AD1891" s="256"/>
      <c r="AE1891" s="256"/>
      <c r="AF1891" s="256"/>
      <c r="AG1891" s="256"/>
      <c r="AH1891" s="258"/>
      <c r="AI1891" s="259"/>
      <c r="AJ1891" s="258"/>
      <c r="AK1891" s="260"/>
      <c r="AL1891" s="261"/>
      <c r="AM1891" s="261"/>
      <c r="AN1891" s="261"/>
      <c r="AO1891" s="264"/>
    </row>
    <row r="1892" spans="21:41" ht="14.25">
      <c r="U1892" s="256"/>
      <c r="V1892" s="257"/>
      <c r="W1892" s="256"/>
      <c r="X1892" s="257"/>
      <c r="Y1892" s="257"/>
      <c r="Z1892" s="257"/>
      <c r="AA1892" s="256"/>
      <c r="AB1892" s="256"/>
      <c r="AC1892" s="256"/>
      <c r="AD1892" s="256"/>
      <c r="AE1892" s="256"/>
      <c r="AF1892" s="256"/>
      <c r="AG1892" s="256"/>
      <c r="AH1892" s="258"/>
      <c r="AI1892" s="259"/>
      <c r="AJ1892" s="258"/>
      <c r="AK1892" s="260"/>
      <c r="AL1892" s="261"/>
      <c r="AM1892" s="261"/>
      <c r="AN1892" s="261"/>
      <c r="AO1892" s="264"/>
    </row>
    <row r="1893" spans="21:41" ht="14.25">
      <c r="U1893" s="256"/>
      <c r="V1893" s="257"/>
      <c r="W1893" s="256"/>
      <c r="X1893" s="257"/>
      <c r="Y1893" s="257"/>
      <c r="Z1893" s="257"/>
      <c r="AA1893" s="256"/>
      <c r="AB1893" s="256"/>
      <c r="AC1893" s="256"/>
      <c r="AD1893" s="256"/>
      <c r="AE1893" s="256"/>
      <c r="AF1893" s="256"/>
      <c r="AG1893" s="256"/>
      <c r="AH1893" s="258"/>
      <c r="AI1893" s="259"/>
      <c r="AJ1893" s="258"/>
      <c r="AK1893" s="260"/>
      <c r="AL1893" s="261"/>
      <c r="AM1893" s="261"/>
      <c r="AN1893" s="261"/>
      <c r="AO1893" s="264"/>
    </row>
    <row r="1894" spans="21:41" ht="14.25">
      <c r="U1894" s="256"/>
      <c r="V1894" s="257"/>
      <c r="W1894" s="256"/>
      <c r="X1894" s="257"/>
      <c r="Y1894" s="257"/>
      <c r="Z1894" s="257"/>
      <c r="AA1894" s="256"/>
      <c r="AB1894" s="256"/>
      <c r="AC1894" s="256"/>
      <c r="AD1894" s="256"/>
      <c r="AE1894" s="256"/>
      <c r="AF1894" s="256"/>
      <c r="AG1894" s="256"/>
      <c r="AH1894" s="258"/>
      <c r="AI1894" s="259"/>
      <c r="AJ1894" s="258"/>
      <c r="AK1894" s="260"/>
      <c r="AL1894" s="261"/>
      <c r="AM1894" s="261"/>
      <c r="AN1894" s="261"/>
      <c r="AO1894" s="264"/>
    </row>
    <row r="1895" spans="21:41" ht="14.25">
      <c r="U1895" s="256"/>
      <c r="V1895" s="257"/>
      <c r="W1895" s="256"/>
      <c r="X1895" s="257"/>
      <c r="Y1895" s="257"/>
      <c r="Z1895" s="257"/>
      <c r="AA1895" s="256"/>
      <c r="AB1895" s="256"/>
      <c r="AC1895" s="256"/>
      <c r="AD1895" s="256"/>
      <c r="AE1895" s="256"/>
      <c r="AF1895" s="256"/>
      <c r="AG1895" s="256"/>
      <c r="AH1895" s="258"/>
      <c r="AI1895" s="259"/>
      <c r="AJ1895" s="258"/>
      <c r="AK1895" s="260"/>
      <c r="AL1895" s="261"/>
      <c r="AM1895" s="261"/>
      <c r="AN1895" s="261"/>
      <c r="AO1895" s="264"/>
    </row>
    <row r="1896" spans="21:41" ht="14.25">
      <c r="U1896" s="256"/>
      <c r="V1896" s="257"/>
      <c r="W1896" s="256"/>
      <c r="X1896" s="257"/>
      <c r="Y1896" s="257"/>
      <c r="Z1896" s="257"/>
      <c r="AA1896" s="256"/>
      <c r="AB1896" s="256"/>
      <c r="AC1896" s="256"/>
      <c r="AD1896" s="256"/>
      <c r="AE1896" s="256"/>
      <c r="AF1896" s="256"/>
      <c r="AG1896" s="256"/>
      <c r="AH1896" s="258"/>
      <c r="AI1896" s="259"/>
      <c r="AJ1896" s="258"/>
      <c r="AK1896" s="260"/>
      <c r="AL1896" s="261"/>
      <c r="AM1896" s="261"/>
      <c r="AN1896" s="261"/>
      <c r="AO1896" s="264"/>
    </row>
    <row r="1897" spans="21:41" ht="14.25">
      <c r="U1897" s="256"/>
      <c r="V1897" s="257"/>
      <c r="W1897" s="256"/>
      <c r="X1897" s="257"/>
      <c r="Y1897" s="257"/>
      <c r="Z1897" s="257"/>
      <c r="AA1897" s="256"/>
      <c r="AB1897" s="256"/>
      <c r="AC1897" s="256"/>
      <c r="AD1897" s="256"/>
      <c r="AE1897" s="256"/>
      <c r="AF1897" s="256"/>
      <c r="AG1897" s="256"/>
      <c r="AH1897" s="258"/>
      <c r="AI1897" s="259"/>
      <c r="AJ1897" s="258"/>
      <c r="AK1897" s="260"/>
      <c r="AL1897" s="261"/>
      <c r="AM1897" s="261"/>
      <c r="AN1897" s="261"/>
      <c r="AO1897" s="264"/>
    </row>
    <row r="1898" spans="21:41" ht="14.25">
      <c r="U1898" s="256"/>
      <c r="V1898" s="257"/>
      <c r="W1898" s="256"/>
      <c r="X1898" s="257"/>
      <c r="Y1898" s="257"/>
      <c r="Z1898" s="257"/>
      <c r="AA1898" s="256"/>
      <c r="AB1898" s="256"/>
      <c r="AC1898" s="256"/>
      <c r="AD1898" s="256"/>
      <c r="AE1898" s="256"/>
      <c r="AF1898" s="256"/>
      <c r="AG1898" s="256"/>
      <c r="AH1898" s="258"/>
      <c r="AI1898" s="259"/>
      <c r="AJ1898" s="258"/>
      <c r="AK1898" s="260"/>
      <c r="AL1898" s="261"/>
      <c r="AM1898" s="261"/>
      <c r="AN1898" s="261"/>
      <c r="AO1898" s="264"/>
    </row>
    <row r="1899" spans="21:41" ht="14.25">
      <c r="U1899" s="256"/>
      <c r="V1899" s="257"/>
      <c r="W1899" s="256"/>
      <c r="X1899" s="257"/>
      <c r="Y1899" s="257"/>
      <c r="Z1899" s="257"/>
      <c r="AA1899" s="256"/>
      <c r="AB1899" s="256"/>
      <c r="AC1899" s="256"/>
      <c r="AD1899" s="256"/>
      <c r="AE1899" s="256"/>
      <c r="AF1899" s="256"/>
      <c r="AG1899" s="256"/>
      <c r="AH1899" s="258"/>
      <c r="AI1899" s="259"/>
      <c r="AJ1899" s="258"/>
      <c r="AK1899" s="260"/>
      <c r="AL1899" s="261"/>
      <c r="AM1899" s="261"/>
      <c r="AN1899" s="261"/>
      <c r="AO1899" s="264"/>
    </row>
    <row r="1900" spans="21:41" ht="14.25">
      <c r="U1900" s="256"/>
      <c r="V1900" s="257"/>
      <c r="W1900" s="256"/>
      <c r="X1900" s="257"/>
      <c r="Y1900" s="257"/>
      <c r="Z1900" s="257"/>
      <c r="AA1900" s="256"/>
      <c r="AB1900" s="256"/>
      <c r="AC1900" s="256"/>
      <c r="AD1900" s="256"/>
      <c r="AE1900" s="256"/>
      <c r="AF1900" s="256"/>
      <c r="AG1900" s="256"/>
      <c r="AH1900" s="258"/>
      <c r="AI1900" s="259"/>
      <c r="AJ1900" s="258"/>
      <c r="AK1900" s="260"/>
      <c r="AL1900" s="261"/>
      <c r="AM1900" s="261"/>
      <c r="AN1900" s="261"/>
      <c r="AO1900" s="264"/>
    </row>
    <row r="1901" spans="21:41" ht="14.25">
      <c r="U1901" s="256"/>
      <c r="V1901" s="257"/>
      <c r="W1901" s="256"/>
      <c r="X1901" s="257"/>
      <c r="Y1901" s="257"/>
      <c r="Z1901" s="257"/>
      <c r="AA1901" s="256"/>
      <c r="AB1901" s="256"/>
      <c r="AC1901" s="256"/>
      <c r="AD1901" s="256"/>
      <c r="AE1901" s="256"/>
      <c r="AF1901" s="256"/>
      <c r="AG1901" s="256"/>
      <c r="AH1901" s="258"/>
      <c r="AI1901" s="259"/>
      <c r="AJ1901" s="258"/>
      <c r="AK1901" s="260"/>
      <c r="AL1901" s="261"/>
      <c r="AM1901" s="261"/>
      <c r="AN1901" s="261"/>
      <c r="AO1901" s="264"/>
    </row>
    <row r="1902" spans="21:41" ht="14.25">
      <c r="U1902" s="256"/>
      <c r="V1902" s="257"/>
      <c r="W1902" s="256"/>
      <c r="X1902" s="257"/>
      <c r="Y1902" s="257"/>
      <c r="Z1902" s="257"/>
      <c r="AA1902" s="256"/>
      <c r="AB1902" s="256"/>
      <c r="AC1902" s="256"/>
      <c r="AD1902" s="256"/>
      <c r="AE1902" s="256"/>
      <c r="AF1902" s="256"/>
      <c r="AG1902" s="256"/>
      <c r="AH1902" s="258"/>
      <c r="AI1902" s="259"/>
      <c r="AJ1902" s="258"/>
      <c r="AK1902" s="260"/>
      <c r="AL1902" s="261"/>
      <c r="AM1902" s="261"/>
      <c r="AN1902" s="261"/>
      <c r="AO1902" s="264"/>
    </row>
    <row r="1903" spans="21:41" ht="14.25">
      <c r="U1903" s="256"/>
      <c r="V1903" s="257"/>
      <c r="W1903" s="256"/>
      <c r="X1903" s="257"/>
      <c r="Y1903" s="257"/>
      <c r="Z1903" s="257"/>
      <c r="AA1903" s="256"/>
      <c r="AB1903" s="256"/>
      <c r="AC1903" s="256"/>
      <c r="AD1903" s="256"/>
      <c r="AE1903" s="256"/>
      <c r="AF1903" s="256"/>
      <c r="AG1903" s="256"/>
      <c r="AH1903" s="258"/>
      <c r="AI1903" s="259"/>
      <c r="AJ1903" s="258"/>
      <c r="AK1903" s="260"/>
      <c r="AL1903" s="261"/>
      <c r="AM1903" s="261"/>
      <c r="AN1903" s="261"/>
      <c r="AO1903" s="264"/>
    </row>
    <row r="1904" spans="21:41" ht="14.25">
      <c r="U1904" s="256"/>
      <c r="V1904" s="257"/>
      <c r="W1904" s="256"/>
      <c r="X1904" s="257"/>
      <c r="Y1904" s="257"/>
      <c r="Z1904" s="257"/>
      <c r="AA1904" s="256"/>
      <c r="AB1904" s="256"/>
      <c r="AC1904" s="256"/>
      <c r="AD1904" s="256"/>
      <c r="AE1904" s="256"/>
      <c r="AF1904" s="256"/>
      <c r="AG1904" s="256"/>
      <c r="AH1904" s="258"/>
      <c r="AI1904" s="259"/>
      <c r="AJ1904" s="258"/>
      <c r="AK1904" s="260"/>
      <c r="AL1904" s="261"/>
      <c r="AM1904" s="261"/>
      <c r="AN1904" s="261"/>
      <c r="AO1904" s="264"/>
    </row>
    <row r="1905" spans="21:41" ht="14.25">
      <c r="U1905" s="256"/>
      <c r="V1905" s="257"/>
      <c r="W1905" s="256"/>
      <c r="X1905" s="257"/>
      <c r="Y1905" s="257"/>
      <c r="Z1905" s="257"/>
      <c r="AA1905" s="256"/>
      <c r="AB1905" s="256"/>
      <c r="AC1905" s="256"/>
      <c r="AD1905" s="256"/>
      <c r="AE1905" s="256"/>
      <c r="AF1905" s="256"/>
      <c r="AG1905" s="256"/>
      <c r="AH1905" s="258"/>
      <c r="AI1905" s="259"/>
      <c r="AJ1905" s="258"/>
      <c r="AK1905" s="260"/>
      <c r="AL1905" s="261"/>
      <c r="AM1905" s="261"/>
      <c r="AN1905" s="261"/>
      <c r="AO1905" s="264"/>
    </row>
    <row r="1906" spans="21:41" ht="14.25">
      <c r="U1906" s="256"/>
      <c r="V1906" s="257"/>
      <c r="W1906" s="256"/>
      <c r="X1906" s="257"/>
      <c r="Y1906" s="257"/>
      <c r="Z1906" s="257"/>
      <c r="AA1906" s="256"/>
      <c r="AB1906" s="256"/>
      <c r="AC1906" s="256"/>
      <c r="AD1906" s="256"/>
      <c r="AE1906" s="256"/>
      <c r="AF1906" s="256"/>
      <c r="AG1906" s="256"/>
      <c r="AH1906" s="258"/>
      <c r="AI1906" s="259"/>
      <c r="AJ1906" s="258"/>
      <c r="AK1906" s="260"/>
      <c r="AL1906" s="261"/>
      <c r="AM1906" s="261"/>
      <c r="AN1906" s="261"/>
      <c r="AO1906" s="264"/>
    </row>
    <row r="1907" spans="21:41" ht="14.25">
      <c r="U1907" s="256"/>
      <c r="V1907" s="257"/>
      <c r="W1907" s="256"/>
      <c r="X1907" s="257"/>
      <c r="Y1907" s="257"/>
      <c r="Z1907" s="257"/>
      <c r="AA1907" s="256"/>
      <c r="AB1907" s="256"/>
      <c r="AC1907" s="256"/>
      <c r="AD1907" s="256"/>
      <c r="AE1907" s="256"/>
      <c r="AF1907" s="256"/>
      <c r="AG1907" s="256"/>
      <c r="AH1907" s="258"/>
      <c r="AI1907" s="259"/>
      <c r="AJ1907" s="258"/>
      <c r="AK1907" s="260"/>
      <c r="AL1907" s="261"/>
      <c r="AM1907" s="261"/>
      <c r="AN1907" s="261"/>
      <c r="AO1907" s="264"/>
    </row>
    <row r="1908" spans="21:41" ht="14.25">
      <c r="U1908" s="256"/>
      <c r="V1908" s="257"/>
      <c r="W1908" s="256"/>
      <c r="X1908" s="257"/>
      <c r="Y1908" s="257"/>
      <c r="Z1908" s="257"/>
      <c r="AA1908" s="256"/>
      <c r="AB1908" s="256"/>
      <c r="AC1908" s="256"/>
      <c r="AD1908" s="256"/>
      <c r="AE1908" s="256"/>
      <c r="AF1908" s="256"/>
      <c r="AG1908" s="256"/>
      <c r="AH1908" s="258"/>
      <c r="AI1908" s="259"/>
      <c r="AJ1908" s="258"/>
      <c r="AK1908" s="260"/>
      <c r="AL1908" s="261"/>
      <c r="AM1908" s="261"/>
      <c r="AN1908" s="261"/>
      <c r="AO1908" s="264"/>
    </row>
    <row r="1909" spans="21:41" ht="14.25">
      <c r="U1909" s="256"/>
      <c r="V1909" s="257"/>
      <c r="W1909" s="256"/>
      <c r="X1909" s="257"/>
      <c r="Y1909" s="257"/>
      <c r="Z1909" s="257"/>
      <c r="AA1909" s="256"/>
      <c r="AB1909" s="256"/>
      <c r="AC1909" s="256"/>
      <c r="AD1909" s="256"/>
      <c r="AE1909" s="256"/>
      <c r="AF1909" s="256"/>
      <c r="AG1909" s="256"/>
      <c r="AH1909" s="258"/>
      <c r="AI1909" s="259"/>
      <c r="AJ1909" s="258"/>
      <c r="AK1909" s="260"/>
      <c r="AL1909" s="261"/>
      <c r="AM1909" s="261"/>
      <c r="AN1909" s="261"/>
      <c r="AO1909" s="264"/>
    </row>
    <row r="1910" spans="21:41" ht="14.25">
      <c r="U1910" s="256"/>
      <c r="V1910" s="257"/>
      <c r="W1910" s="256"/>
      <c r="X1910" s="257"/>
      <c r="Y1910" s="257"/>
      <c r="Z1910" s="257"/>
      <c r="AA1910" s="256"/>
      <c r="AB1910" s="256"/>
      <c r="AC1910" s="256"/>
      <c r="AD1910" s="256"/>
      <c r="AE1910" s="256"/>
      <c r="AF1910" s="256"/>
      <c r="AG1910" s="256"/>
      <c r="AH1910" s="258"/>
      <c r="AI1910" s="259"/>
      <c r="AJ1910" s="258"/>
      <c r="AK1910" s="260"/>
      <c r="AL1910" s="261"/>
      <c r="AM1910" s="261"/>
      <c r="AN1910" s="261"/>
      <c r="AO1910" s="264"/>
    </row>
    <row r="1911" spans="21:41" ht="14.25">
      <c r="U1911" s="256"/>
      <c r="V1911" s="257"/>
      <c r="W1911" s="256"/>
      <c r="X1911" s="257"/>
      <c r="Y1911" s="257"/>
      <c r="Z1911" s="257"/>
      <c r="AA1911" s="256"/>
      <c r="AB1911" s="256"/>
      <c r="AC1911" s="256"/>
      <c r="AD1911" s="256"/>
      <c r="AE1911" s="256"/>
      <c r="AF1911" s="256"/>
      <c r="AG1911" s="256"/>
      <c r="AH1911" s="258"/>
      <c r="AI1911" s="259"/>
      <c r="AJ1911" s="258"/>
      <c r="AK1911" s="260"/>
      <c r="AL1911" s="261"/>
      <c r="AM1911" s="261"/>
      <c r="AN1911" s="261"/>
      <c r="AO1911" s="264"/>
    </row>
    <row r="1912" spans="21:41" ht="14.25">
      <c r="U1912" s="256"/>
      <c r="V1912" s="257"/>
      <c r="W1912" s="256"/>
      <c r="X1912" s="257"/>
      <c r="Y1912" s="257"/>
      <c r="Z1912" s="257"/>
      <c r="AA1912" s="256"/>
      <c r="AB1912" s="256"/>
      <c r="AC1912" s="256"/>
      <c r="AD1912" s="256"/>
      <c r="AE1912" s="256"/>
      <c r="AF1912" s="256"/>
      <c r="AG1912" s="256"/>
      <c r="AH1912" s="258"/>
      <c r="AI1912" s="259"/>
      <c r="AJ1912" s="258"/>
      <c r="AK1912" s="260"/>
      <c r="AL1912" s="261"/>
      <c r="AM1912" s="261"/>
      <c r="AN1912" s="261"/>
      <c r="AO1912" s="264"/>
    </row>
    <row r="1913" spans="21:41" ht="14.25">
      <c r="U1913" s="256"/>
      <c r="V1913" s="257"/>
      <c r="W1913" s="256"/>
      <c r="X1913" s="257"/>
      <c r="Y1913" s="257"/>
      <c r="Z1913" s="257"/>
      <c r="AA1913" s="256"/>
      <c r="AB1913" s="256"/>
      <c r="AC1913" s="256"/>
      <c r="AD1913" s="256"/>
      <c r="AE1913" s="256"/>
      <c r="AF1913" s="256"/>
      <c r="AG1913" s="256"/>
      <c r="AH1913" s="258"/>
      <c r="AI1913" s="259"/>
      <c r="AJ1913" s="258"/>
      <c r="AK1913" s="260"/>
      <c r="AL1913" s="261"/>
      <c r="AM1913" s="261"/>
      <c r="AN1913" s="261"/>
      <c r="AO1913" s="264"/>
    </row>
    <row r="1914" spans="21:41" ht="14.25">
      <c r="U1914" s="256"/>
      <c r="V1914" s="257"/>
      <c r="W1914" s="256"/>
      <c r="X1914" s="257"/>
      <c r="Y1914" s="257"/>
      <c r="Z1914" s="257"/>
      <c r="AA1914" s="256"/>
      <c r="AB1914" s="256"/>
      <c r="AC1914" s="256"/>
      <c r="AD1914" s="256"/>
      <c r="AE1914" s="256"/>
      <c r="AF1914" s="256"/>
      <c r="AG1914" s="256"/>
      <c r="AH1914" s="258"/>
      <c r="AI1914" s="259"/>
      <c r="AJ1914" s="258"/>
      <c r="AK1914" s="260"/>
      <c r="AL1914" s="261"/>
      <c r="AM1914" s="261"/>
      <c r="AN1914" s="261"/>
      <c r="AO1914" s="264"/>
    </row>
    <row r="1915" spans="21:41" ht="14.25">
      <c r="U1915" s="256"/>
      <c r="V1915" s="257"/>
      <c r="W1915" s="256"/>
      <c r="X1915" s="257"/>
      <c r="Y1915" s="257"/>
      <c r="Z1915" s="257"/>
      <c r="AA1915" s="256"/>
      <c r="AB1915" s="256"/>
      <c r="AC1915" s="256"/>
      <c r="AD1915" s="256"/>
      <c r="AE1915" s="256"/>
      <c r="AF1915" s="256"/>
      <c r="AG1915" s="256"/>
      <c r="AH1915" s="258"/>
      <c r="AI1915" s="259"/>
      <c r="AJ1915" s="258"/>
      <c r="AK1915" s="260"/>
      <c r="AL1915" s="261"/>
      <c r="AM1915" s="261"/>
      <c r="AN1915" s="261"/>
      <c r="AO1915" s="264"/>
    </row>
    <row r="1916" spans="21:41" ht="14.25">
      <c r="U1916" s="256"/>
      <c r="V1916" s="257"/>
      <c r="W1916" s="256"/>
      <c r="X1916" s="257"/>
      <c r="Y1916" s="257"/>
      <c r="Z1916" s="257"/>
      <c r="AA1916" s="256"/>
      <c r="AB1916" s="256"/>
      <c r="AC1916" s="256"/>
      <c r="AD1916" s="256"/>
      <c r="AE1916" s="256"/>
      <c r="AF1916" s="256"/>
      <c r="AG1916" s="256"/>
      <c r="AH1916" s="258"/>
      <c r="AI1916" s="259"/>
      <c r="AJ1916" s="258"/>
      <c r="AK1916" s="260"/>
      <c r="AL1916" s="261"/>
      <c r="AM1916" s="261"/>
      <c r="AN1916" s="261"/>
      <c r="AO1916" s="264"/>
    </row>
    <row r="1917" spans="21:41" ht="14.25">
      <c r="U1917" s="256"/>
      <c r="V1917" s="257"/>
      <c r="W1917" s="256"/>
      <c r="X1917" s="257"/>
      <c r="Y1917" s="257"/>
      <c r="Z1917" s="257"/>
      <c r="AA1917" s="256"/>
      <c r="AB1917" s="256"/>
      <c r="AC1917" s="256"/>
      <c r="AD1917" s="256"/>
      <c r="AE1917" s="256"/>
      <c r="AF1917" s="256"/>
      <c r="AG1917" s="256"/>
      <c r="AH1917" s="258"/>
      <c r="AI1917" s="259"/>
      <c r="AJ1917" s="258"/>
      <c r="AK1917" s="260"/>
      <c r="AL1917" s="261"/>
      <c r="AM1917" s="261"/>
      <c r="AN1917" s="261"/>
      <c r="AO1917" s="264"/>
    </row>
  </sheetData>
  <sheetProtection formatCells="0" formatRows="0" insertColumns="0" insertRows="0" insertHyperlinks="0" deleteRows="0" sort="0" autoFilter="0" pivotTables="0"/>
  <dataConsolidate/>
  <customSheetViews>
    <customSheetView guid="{70BCCCD0-0555-4A3F-B704-23175ACFFA82}" scale="70" hiddenColumns="1">
      <pane ySplit="5" topLeftCell="A6" activePane="bottomLeft" state="frozen"/>
      <selection pane="bottomLeft" activeCell="C12" sqref="C12"/>
      <pageMargins left="0.28999999999999998" right="0.2" top="0.75" bottom="0.36" header="0.3" footer="0.3"/>
      <pageSetup paperSize="9" scale="45" orientation="landscape" r:id="rId1"/>
    </customSheetView>
  </customSheetViews>
  <mergeCells count="29">
    <mergeCell ref="AH6:AO6"/>
    <mergeCell ref="AA7:AG7"/>
    <mergeCell ref="S7:T7"/>
    <mergeCell ref="A5:B5"/>
    <mergeCell ref="A6:W6"/>
    <mergeCell ref="X6:AG6"/>
    <mergeCell ref="AH7:AO7"/>
    <mergeCell ref="X7:Z7"/>
    <mergeCell ref="U7:W7"/>
    <mergeCell ref="J5:K5"/>
    <mergeCell ref="A2:F4"/>
    <mergeCell ref="AL2:AO2"/>
    <mergeCell ref="AL3:AO3"/>
    <mergeCell ref="AL4:AO4"/>
    <mergeCell ref="C5:I5"/>
    <mergeCell ref="G2:AJ4"/>
    <mergeCell ref="L23:M23"/>
    <mergeCell ref="N23:O23"/>
    <mergeCell ref="P23:Q23"/>
    <mergeCell ref="G22:K22"/>
    <mergeCell ref="G23:K23"/>
    <mergeCell ref="F21:Q21"/>
    <mergeCell ref="L22:M22"/>
    <mergeCell ref="N22:O22"/>
    <mergeCell ref="P22:Q22"/>
    <mergeCell ref="A7:F7"/>
    <mergeCell ref="O7:P7"/>
    <mergeCell ref="Q7:R7"/>
    <mergeCell ref="G7:N7"/>
  </mergeCells>
  <conditionalFormatting sqref="AO9:AO13 AO15 AO18:AO1545">
    <cfRule type="cellIs" dxfId="16" priority="17" operator="equal">
      <formula>"Muy Alto"</formula>
    </cfRule>
    <cfRule type="cellIs" dxfId="15" priority="18" operator="equal">
      <formula>"Alto"</formula>
    </cfRule>
    <cfRule type="cellIs" dxfId="14" priority="19" operator="equal">
      <formula>"Medio"</formula>
    </cfRule>
    <cfRule type="cellIs" dxfId="13" priority="20" operator="equal">
      <formula>"Bajo"</formula>
    </cfRule>
  </conditionalFormatting>
  <conditionalFormatting sqref="AO14">
    <cfRule type="cellIs" dxfId="12" priority="9" operator="equal">
      <formula>"Muy Alto"</formula>
    </cfRule>
    <cfRule type="cellIs" dxfId="11" priority="10" operator="equal">
      <formula>"Alto"</formula>
    </cfRule>
    <cfRule type="cellIs" dxfId="10" priority="11" operator="equal">
      <formula>"Medio"</formula>
    </cfRule>
    <cfRule type="cellIs" dxfId="9" priority="12" operator="equal">
      <formula>"Bajo"</formula>
    </cfRule>
  </conditionalFormatting>
  <conditionalFormatting sqref="AO16">
    <cfRule type="cellIs" dxfId="8" priority="5" operator="equal">
      <formula>"Muy Alto"</formula>
    </cfRule>
    <cfRule type="cellIs" dxfId="7" priority="6" operator="equal">
      <formula>"Alto"</formula>
    </cfRule>
    <cfRule type="cellIs" dxfId="6" priority="7" operator="equal">
      <formula>"Medio"</formula>
    </cfRule>
    <cfRule type="cellIs" dxfId="5" priority="8" operator="equal">
      <formula>"Bajo"</formula>
    </cfRule>
  </conditionalFormatting>
  <conditionalFormatting sqref="AO17">
    <cfRule type="cellIs" dxfId="4" priority="1" operator="equal">
      <formula>"Muy Alto"</formula>
    </cfRule>
    <cfRule type="cellIs" dxfId="3" priority="2" operator="equal">
      <formula>"Alto"</formula>
    </cfRule>
    <cfRule type="cellIs" dxfId="2" priority="3" operator="equal">
      <formula>"Medio"</formula>
    </cfRule>
    <cfRule type="cellIs" dxfId="1" priority="4" operator="equal">
      <formula>"Bajo"</formula>
    </cfRule>
  </conditionalFormatting>
  <dataValidations count="8">
    <dataValidation type="list" allowBlank="1" showInputMessage="1" showErrorMessage="1" sqref="C5:I5" xr:uid="{00000000-0002-0000-0100-000000000000}">
      <formula1>PROCESOS</formula1>
    </dataValidation>
    <dataValidation operator="notBetween" allowBlank="1" showInputMessage="1" showErrorMessage="1" sqref="V9:V17" xr:uid="{00000000-0002-0000-0100-000001000000}"/>
    <dataValidation type="list" allowBlank="1" showInputMessage="1" showErrorMessage="1" sqref="E9:E17" xr:uid="{00000000-0002-0000-0100-000002000000}">
      <formula1>FORMATO1</formula1>
    </dataValidation>
    <dataValidation type="list" allowBlank="1" showInputMessage="1" showErrorMessage="1" sqref="G9:G17" xr:uid="{00000000-0002-0000-0100-000003000000}">
      <formula1>FORMATO</formula1>
    </dataValidation>
    <dataValidation type="list" allowBlank="1" showInputMessage="1" showErrorMessage="1" sqref="I9:I17" xr:uid="{00000000-0002-0000-0100-000004000000}">
      <formula1>geo</formula1>
    </dataValidation>
    <dataValidation type="list" allowBlank="1" showInputMessage="1" showErrorMessage="1" sqref="S9:S17" xr:uid="{00000000-0002-0000-0100-000005000000}">
      <formula1>SINO</formula1>
    </dataValidation>
    <dataValidation type="list" allowBlank="1" showInputMessage="1" showErrorMessage="1" sqref="Z9:Z17" xr:uid="{00000000-0002-0000-0100-000006000000}">
      <formula1>INDIRECT(Y9)</formula1>
    </dataValidation>
    <dataValidation type="list" allowBlank="1" showInputMessage="1" showErrorMessage="1" sqref="K9:K17" xr:uid="{00000000-0002-0000-0100-000007000000}">
      <formula1>INDIRECT($J$5)</formula1>
    </dataValidation>
  </dataValidations>
  <pageMargins left="0.35" right="0.2" top="0.92" bottom="0.36" header="0.3" footer="0.3"/>
  <pageSetup paperSize="14" scale="34" orientation="landscape" r:id="rId2"/>
  <ignoredErrors>
    <ignoredError sqref="AB10" unlockedFormula="1"/>
  </ignoredErrors>
  <drawing r:id="rId3"/>
  <legacyDrawing r:id="rId4"/>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100-000008000000}">
          <x14:formula1>
            <xm:f>Indice!$A$2:$A$6</xm:f>
          </x14:formula1>
          <xm:sqref>B9:B17</xm:sqref>
        </x14:dataValidation>
        <x14:dataValidation type="list" allowBlank="1" showInputMessage="1" showErrorMessage="1" xr:uid="{00000000-0002-0000-0100-000009000000}">
          <x14:formula1>
            <xm:f>Indice!$C$17:$C$21</xm:f>
          </x14:formula1>
          <xm:sqref>AH9:AH17</xm:sqref>
        </x14:dataValidation>
        <x14:dataValidation type="list" allowBlank="1" showInputMessage="1" showErrorMessage="1" xr:uid="{00000000-0002-0000-0100-00000A000000}">
          <x14:formula1>
            <xm:f>Indice!$B$2:$B$5</xm:f>
          </x14:formula1>
          <xm:sqref>AL9:AL17 AJ9:AJ17</xm:sqref>
        </x14:dataValidation>
        <x14:dataValidation type="list" allowBlank="1" showInputMessage="1" showErrorMessage="1" xr:uid="{00000000-0002-0000-0100-00000B000000}">
          <x14:formula1>
            <xm:f>Indice!$A$33:$A$34</xm:f>
          </x14:formula1>
          <xm:sqref>X9:X17</xm:sqref>
        </x14:dataValidation>
        <x14:dataValidation type="list" allowBlank="1" showInputMessage="1" showErrorMessage="1" xr:uid="{00000000-0002-0000-0100-00000C000000}">
          <x14:formula1>
            <xm:f>Indice!$B$33:$B$37</xm:f>
          </x14:formula1>
          <xm:sqref>P9:P17</xm:sqref>
        </x14:dataValidation>
        <x14:dataValidation type="list" allowBlank="1" showInputMessage="1" showErrorMessage="1" xr:uid="{00000000-0002-0000-0100-00000D000000}">
          <x14:formula1>
            <xm:f>Indice!$B$40:$B$43</xm:f>
          </x14:formula1>
          <xm:sqref>AA9:AA17</xm:sqref>
        </x14:dataValidation>
        <x14:dataValidation type="list" allowBlank="1" showInputMessage="1" showErrorMessage="1" xr:uid="{00000000-0002-0000-0100-00000E000000}">
          <x14:formula1>
            <xm:f>Indice!$C$33:$C$41</xm:f>
          </x14:formula1>
          <xm:sqref>U9:U17</xm:sqref>
        </x14:dataValidation>
        <x14:dataValidation type="list" allowBlank="1" showInputMessage="1" showErrorMessage="1" xr:uid="{00000000-0002-0000-0100-00000F000000}">
          <x14:formula1>
            <xm:f>Indice!$B$33:$B$36</xm:f>
          </x14:formula1>
          <xm:sqref>P24 P18:P20</xm:sqref>
        </x14:dataValidation>
        <x14:dataValidation type="list" allowBlank="1" showInputMessage="1" showErrorMessage="1" xr:uid="{00000000-0002-0000-0100-000010000000}">
          <x14:formula1>
            <xm:f>Indice!$D$2:$D$45</xm:f>
          </x14:formula1>
          <xm:sqref>M9:M17</xm:sqref>
        </x14:dataValidation>
        <x14:dataValidation type="date" operator="notEqual" allowBlank="1" showInputMessage="1" showErrorMessage="1" xr:uid="{00000000-0002-0000-0100-000011000000}">
          <x14:formula1>
            <xm:f>Indice!C49</xm:f>
          </x14:formula1>
          <xm:sqref>W9:W13</xm:sqref>
        </x14:dataValidation>
        <x14:dataValidation type="date" operator="notEqual" allowBlank="1" showInputMessage="1" showErrorMessage="1" xr:uid="{00000000-0002-0000-0100-000012000000}">
          <x14:formula1>
            <xm:f>Indice!C53</xm:f>
          </x14:formula1>
          <xm:sqref>W14:W17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A50"/>
  <sheetViews>
    <sheetView workbookViewId="0">
      <selection activeCell="C6" sqref="C6"/>
    </sheetView>
  </sheetViews>
  <sheetFormatPr baseColWidth="10" defaultRowHeight="15"/>
  <cols>
    <col min="1" max="1" width="5" customWidth="1"/>
    <col min="2" max="2" width="17.5703125" customWidth="1"/>
    <col min="3" max="3" width="19.140625" customWidth="1"/>
    <col min="4" max="4" width="17.42578125" customWidth="1"/>
    <col min="5" max="5" width="13.42578125" customWidth="1"/>
    <col min="6" max="6" width="14.85546875" customWidth="1"/>
    <col min="8" max="8" width="13.85546875" customWidth="1"/>
    <col min="9" max="9" width="16.7109375" customWidth="1"/>
    <col min="10" max="10" width="17.28515625" customWidth="1"/>
    <col min="11" max="11" width="20.85546875" customWidth="1"/>
    <col min="12" max="12" width="18.28515625" customWidth="1"/>
    <col min="13" max="13" width="17.5703125" customWidth="1"/>
    <col min="14" max="14" width="16.42578125" customWidth="1"/>
    <col min="15" max="15" width="15.5703125" customWidth="1"/>
    <col min="16" max="17" width="16.28515625" customWidth="1"/>
    <col min="18" max="18" width="15.5703125" customWidth="1"/>
    <col min="19" max="19" width="16.5703125" customWidth="1"/>
    <col min="20" max="20" width="16.42578125" customWidth="1"/>
    <col min="21" max="21" width="10.42578125" style="130" customWidth="1"/>
    <col min="22" max="22" width="16.85546875" customWidth="1"/>
    <col min="23" max="23" width="15.85546875" customWidth="1"/>
    <col min="24" max="24" width="15" customWidth="1"/>
    <col min="25" max="25" width="14.42578125" customWidth="1"/>
    <col min="26" max="26" width="15.28515625" customWidth="1"/>
  </cols>
  <sheetData>
    <row r="1" spans="2:27" ht="7.5" customHeight="1"/>
    <row r="2" spans="2:27" ht="6.75" customHeight="1"/>
    <row r="3" spans="2:27" ht="6.75" customHeight="1" thickBot="1">
      <c r="B3" s="130"/>
      <c r="C3" s="130"/>
      <c r="D3" s="130"/>
      <c r="E3" s="130"/>
      <c r="F3" s="130"/>
      <c r="G3" s="130"/>
      <c r="H3" s="130"/>
      <c r="I3" s="130"/>
      <c r="J3" s="130"/>
      <c r="K3" s="130"/>
      <c r="L3" s="130"/>
      <c r="M3" s="130"/>
      <c r="N3" s="130"/>
      <c r="O3" s="130"/>
      <c r="P3" s="130"/>
      <c r="Q3" s="130"/>
      <c r="R3" s="130"/>
      <c r="S3" s="130"/>
      <c r="T3" s="130"/>
      <c r="V3" s="130"/>
      <c r="W3" s="130"/>
      <c r="X3" s="130"/>
      <c r="Y3" s="130"/>
      <c r="Z3" s="130"/>
      <c r="AA3" s="130"/>
    </row>
    <row r="4" spans="2:27" ht="51.75" customHeight="1" thickBot="1">
      <c r="B4" s="185" t="s">
        <v>663</v>
      </c>
      <c r="C4" s="186"/>
      <c r="D4" s="186"/>
      <c r="E4" s="186"/>
      <c r="F4" s="186"/>
      <c r="G4" s="186"/>
      <c r="H4" s="186"/>
      <c r="I4" s="186"/>
      <c r="J4" s="186"/>
      <c r="K4" s="186"/>
      <c r="L4" s="186"/>
      <c r="M4" s="186"/>
      <c r="N4" s="186"/>
      <c r="O4" s="186"/>
      <c r="P4" s="186"/>
      <c r="Q4" s="186"/>
      <c r="R4" s="186"/>
      <c r="S4" s="186"/>
      <c r="T4" s="186"/>
      <c r="U4" s="186"/>
      <c r="V4" s="186"/>
      <c r="W4" s="186"/>
      <c r="X4" s="186"/>
      <c r="Y4" s="186"/>
      <c r="Z4" s="186"/>
      <c r="AA4" s="187"/>
    </row>
    <row r="5" spans="2:27" ht="15.75" thickBot="1">
      <c r="B5" s="130"/>
      <c r="C5" s="130"/>
      <c r="D5" s="130"/>
      <c r="E5" s="130"/>
      <c r="F5" s="130"/>
      <c r="G5" s="130"/>
      <c r="H5" s="130"/>
      <c r="I5" s="130"/>
      <c r="J5" s="130"/>
      <c r="K5" s="130"/>
      <c r="L5" s="130"/>
      <c r="M5" s="130"/>
      <c r="N5" s="188" t="s">
        <v>664</v>
      </c>
      <c r="O5" s="189"/>
      <c r="P5" s="189"/>
      <c r="Q5" s="189"/>
      <c r="R5" s="189"/>
      <c r="S5" s="190"/>
      <c r="T5" s="182" t="s">
        <v>665</v>
      </c>
      <c r="U5" s="183"/>
      <c r="V5" s="183"/>
      <c r="W5" s="183"/>
      <c r="X5" s="183"/>
      <c r="Y5" s="183"/>
      <c r="Z5" s="183"/>
      <c r="AA5" s="184"/>
    </row>
    <row r="6" spans="2:27" ht="102.75" customHeight="1" thickBot="1">
      <c r="B6" s="143" t="s">
        <v>666</v>
      </c>
      <c r="C6" s="144" t="s">
        <v>667</v>
      </c>
      <c r="D6" s="144" t="s">
        <v>668</v>
      </c>
      <c r="E6" s="144" t="s">
        <v>584</v>
      </c>
      <c r="F6" s="157" t="s">
        <v>669</v>
      </c>
      <c r="G6" s="144" t="s">
        <v>670</v>
      </c>
      <c r="H6" s="144" t="s">
        <v>671</v>
      </c>
      <c r="I6" s="144" t="s">
        <v>672</v>
      </c>
      <c r="J6" s="144" t="s">
        <v>673</v>
      </c>
      <c r="K6" s="144" t="s">
        <v>674</v>
      </c>
      <c r="L6" s="144" t="s">
        <v>675</v>
      </c>
      <c r="M6" s="148" t="s">
        <v>676</v>
      </c>
      <c r="N6" s="143" t="s">
        <v>677</v>
      </c>
      <c r="O6" s="144" t="s">
        <v>678</v>
      </c>
      <c r="P6" s="144" t="s">
        <v>679</v>
      </c>
      <c r="Q6" s="144" t="s">
        <v>680</v>
      </c>
      <c r="R6" s="144" t="s">
        <v>681</v>
      </c>
      <c r="S6" s="148" t="s">
        <v>682</v>
      </c>
      <c r="T6" s="143" t="s">
        <v>683</v>
      </c>
      <c r="U6" s="158"/>
      <c r="V6" s="144" t="s">
        <v>684</v>
      </c>
      <c r="W6" s="144" t="s">
        <v>685</v>
      </c>
      <c r="X6" s="144" t="s">
        <v>686</v>
      </c>
      <c r="Y6" s="144" t="s">
        <v>687</v>
      </c>
      <c r="Z6" s="144" t="s">
        <v>688</v>
      </c>
      <c r="AA6" s="145" t="s">
        <v>689</v>
      </c>
    </row>
    <row r="7" spans="2:27">
      <c r="B7" s="147" t="str">
        <f>IF(INVENTARIO!C9="","",INVENTARIO!C9)</f>
        <v/>
      </c>
      <c r="C7" s="142" t="str">
        <f>IF(INVENTARIO!F9="","",INVENTARIO!F9)</f>
        <v/>
      </c>
      <c r="D7" s="142" t="str">
        <f>IF(INVENTARIO!E9="","",INVENTARIO!E9)</f>
        <v/>
      </c>
      <c r="E7" s="142" t="str">
        <f>IF(INVENTARIO!G9="","",INVENTARIO!G9)</f>
        <v/>
      </c>
      <c r="F7" s="142" t="str">
        <f>IF(INVENTARIO!T9="","",INVENTARIO!T9)</f>
        <v/>
      </c>
      <c r="G7" s="142" t="str">
        <f>IF(INVENTARIO!H9="","",INVENTARIO!H9)</f>
        <v/>
      </c>
      <c r="H7" s="142" t="str">
        <f>IF(INVENTARIO!V9="","",CONCATENATE(INVENTARIO!V9," - ",INVENTARIO!W9))</f>
        <v/>
      </c>
      <c r="I7" s="142" t="str">
        <f>IF(INVENTARIO!U9="","",INVENTARIO!U9)</f>
        <v/>
      </c>
      <c r="J7" s="142" t="str">
        <f>IF(INVENTARIO!K9="","",INVENTARIO!K9)</f>
        <v/>
      </c>
      <c r="K7" s="142" t="str">
        <f>IF(INVENTARIO!M9="","",INVENTARIO!M9)</f>
        <v/>
      </c>
      <c r="L7" s="142" t="str">
        <f>IF(INVENTARIO!I9="","",INVENTARIO!I9)</f>
        <v/>
      </c>
      <c r="M7" s="146" t="str">
        <f>IF(INVENTARIO!AA9="","",INVENTARIO!AA9)</f>
        <v/>
      </c>
      <c r="N7" s="147" t="str">
        <f>IF(INVENTARIO!AB9="","",INVENTARIO!AB9)</f>
        <v/>
      </c>
      <c r="O7" s="142" t="str">
        <f>IF(INVENTARIO!AC9="","",INVENTARIO!AC9)</f>
        <v/>
      </c>
      <c r="P7" s="142" t="str">
        <f>IF(INVENTARIO!AD9="","",INVENTARIO!AD9)</f>
        <v/>
      </c>
      <c r="Q7" s="142" t="str">
        <f>IF(INVENTARIO!AE9="","",INVENTARIO!AE9)</f>
        <v/>
      </c>
      <c r="R7" s="142" t="str">
        <f>IF(INVENTARIO!AF9="","",INVENTARIO!AF9)</f>
        <v/>
      </c>
      <c r="S7" s="146" t="str">
        <f>IF(INVENTARIO!AG9="","",INVENTARIO!AG9)</f>
        <v/>
      </c>
      <c r="T7" s="152" t="str">
        <f>IF(INVENTARIO!D9="","",IF(INVENTARIO!D9="#N/A","NO","SI"))</f>
        <v/>
      </c>
      <c r="U7" s="152">
        <f>INVENTARIO!D9</f>
        <v>0</v>
      </c>
      <c r="V7" s="152" t="str">
        <f>LEFT(U7,4)</f>
        <v>0</v>
      </c>
      <c r="W7" s="152" t="str">
        <f>RIGHT(U7,5)</f>
        <v>0</v>
      </c>
      <c r="X7" s="152" t="e">
        <f>IF(U7="","",VLOOKUP(U7,TRD!$E:$S,2,FALSE))</f>
        <v>#N/A</v>
      </c>
      <c r="Y7" s="152" t="e">
        <f>IF(U7="","",VLOOKUP(U7,TRD!$E:$S,5,FALSE))</f>
        <v>#N/A</v>
      </c>
      <c r="Z7" s="152" t="e">
        <f>IF(U7="","",VLOOKUP(U7,TRD!$E:$S,10,FALSE))</f>
        <v>#N/A</v>
      </c>
      <c r="AA7" s="152" t="e">
        <f>IF(U7="","",VLOOKUP(U7,TRD!$E:$S,13,FALSE))</f>
        <v>#N/A</v>
      </c>
    </row>
    <row r="8" spans="2:27">
      <c r="B8" s="147" t="str">
        <f>IF(INVENTARIO!C10="","",INVENTARIO!C10)</f>
        <v/>
      </c>
      <c r="C8" s="142" t="str">
        <f>IF(INVENTARIO!F10="","",INVENTARIO!F10)</f>
        <v/>
      </c>
      <c r="D8" s="142" t="str">
        <f>IF(INVENTARIO!E10="","",INVENTARIO!E10)</f>
        <v/>
      </c>
      <c r="E8" s="142" t="str">
        <f>IF(INVENTARIO!G10="","",INVENTARIO!G10)</f>
        <v/>
      </c>
      <c r="F8" s="142" t="str">
        <f>IF(INVENTARIO!T10="","",INVENTARIO!T10)</f>
        <v/>
      </c>
      <c r="G8" s="142" t="str">
        <f>IF(INVENTARIO!H10="","",INVENTARIO!H10)</f>
        <v/>
      </c>
      <c r="H8" s="142" t="str">
        <f>IF(INVENTARIO!V10="","",CONCATENATE(INVENTARIO!V10," - ",INVENTARIO!W10))</f>
        <v/>
      </c>
      <c r="I8" s="142" t="str">
        <f>IF(INVENTARIO!U10="","",INVENTARIO!U10)</f>
        <v/>
      </c>
      <c r="J8" s="142" t="str">
        <f>IF(INVENTARIO!K10="","",INVENTARIO!K10)</f>
        <v/>
      </c>
      <c r="K8" s="142" t="str">
        <f>IF(INVENTARIO!M10="","",INVENTARIO!M10)</f>
        <v/>
      </c>
      <c r="L8" s="142" t="str">
        <f>IF(INVENTARIO!I10="","",INVENTARIO!I10)</f>
        <v/>
      </c>
      <c r="M8" s="146" t="str">
        <f>IF(INVENTARIO!AA10="","",INVENTARIO!AA10)</f>
        <v/>
      </c>
      <c r="N8" s="147" t="str">
        <f>IF(INVENTARIO!AB10="","",INVENTARIO!AB10)</f>
        <v/>
      </c>
      <c r="O8" s="142" t="str">
        <f>IF(INVENTARIO!AC10="","",INVENTARIO!AC10)</f>
        <v/>
      </c>
      <c r="P8" s="142" t="str">
        <f>IF(INVENTARIO!AD10="","",INVENTARIO!AD10)</f>
        <v/>
      </c>
      <c r="Q8" s="142" t="str">
        <f>IF(INVENTARIO!AE10="","",INVENTARIO!AE10)</f>
        <v/>
      </c>
      <c r="R8" s="142" t="str">
        <f>IF(INVENTARIO!AF10="","",INVENTARIO!AF10)</f>
        <v/>
      </c>
      <c r="S8" s="146" t="str">
        <f>IF(INVENTARIO!AG10="","",INVENTARIO!AG10)</f>
        <v/>
      </c>
      <c r="T8" s="152" t="str">
        <f>IF(INVENTARIO!D10="","",IF(INVENTARIO!D10="#N/A","NO","SI"))</f>
        <v/>
      </c>
      <c r="U8" s="152" t="str">
        <f>INVENTARIO!D10</f>
        <v/>
      </c>
      <c r="V8" s="152" t="str">
        <f t="shared" ref="V8:V14" si="0">LEFT(U8,4)</f>
        <v/>
      </c>
      <c r="W8" s="152" t="str">
        <f t="shared" ref="W8:W14" si="1">RIGHT(U8,5)</f>
        <v/>
      </c>
      <c r="X8" s="152" t="str">
        <f>IF(U8="","",VLOOKUP(U8,TRD!$E:$S,2,FALSE))</f>
        <v/>
      </c>
      <c r="Y8" s="152" t="str">
        <f>IF(U8="","",VLOOKUP(U8,TRD!$E:$S,5,FALSE))</f>
        <v/>
      </c>
      <c r="Z8" s="152" t="str">
        <f>IF(U8="","",VLOOKUP(U8,TRD!$E:$S,10,FALSE))</f>
        <v/>
      </c>
      <c r="AA8" s="152" t="str">
        <f>IF(U8="","",VLOOKUP(U8,TRD!$E:$S,13,FALSE))</f>
        <v/>
      </c>
    </row>
    <row r="9" spans="2:27">
      <c r="B9" s="147" t="str">
        <f>IF(INVENTARIO!C11="","",INVENTARIO!C11)</f>
        <v/>
      </c>
      <c r="C9" s="142" t="str">
        <f>IF(INVENTARIO!F11="","",INVENTARIO!F11)</f>
        <v/>
      </c>
      <c r="D9" s="142" t="str">
        <f>IF(INVENTARIO!E11="","",INVENTARIO!E11)</f>
        <v/>
      </c>
      <c r="E9" s="142" t="str">
        <f>IF(INVENTARIO!G11="","",INVENTARIO!G11)</f>
        <v/>
      </c>
      <c r="F9" s="142" t="str">
        <f>IF(INVENTARIO!T11="","",INVENTARIO!T11)</f>
        <v/>
      </c>
      <c r="G9" s="142" t="str">
        <f>IF(INVENTARIO!H11="","",INVENTARIO!H11)</f>
        <v/>
      </c>
      <c r="H9" s="142" t="str">
        <f>IF(INVENTARIO!V11="","",CONCATENATE(INVENTARIO!V11," - ",INVENTARIO!W11))</f>
        <v/>
      </c>
      <c r="I9" s="142" t="str">
        <f>IF(INVENTARIO!U11="","",INVENTARIO!U11)</f>
        <v/>
      </c>
      <c r="J9" s="142" t="str">
        <f>IF(INVENTARIO!K11="","",INVENTARIO!K11)</f>
        <v/>
      </c>
      <c r="K9" s="142" t="str">
        <f>IF(INVENTARIO!M11="","",INVENTARIO!M11)</f>
        <v/>
      </c>
      <c r="L9" s="142" t="str">
        <f>IF(INVENTARIO!I11="","",INVENTARIO!I11)</f>
        <v/>
      </c>
      <c r="M9" s="146" t="str">
        <f>IF(INVENTARIO!AA11="","",INVENTARIO!AA11)</f>
        <v/>
      </c>
      <c r="N9" s="147" t="str">
        <f>IF(INVENTARIO!AB11="","",INVENTARIO!AB11)</f>
        <v/>
      </c>
      <c r="O9" s="142" t="str">
        <f>IF(INVENTARIO!AC11="","",INVENTARIO!AC11)</f>
        <v/>
      </c>
      <c r="P9" s="142" t="str">
        <f>IF(INVENTARIO!AD11="","",INVENTARIO!AD11)</f>
        <v/>
      </c>
      <c r="Q9" s="142" t="str">
        <f>IF(INVENTARIO!AE11="","",INVENTARIO!AE11)</f>
        <v/>
      </c>
      <c r="R9" s="142" t="str">
        <f>IF(INVENTARIO!AF11="","",INVENTARIO!AF11)</f>
        <v/>
      </c>
      <c r="S9" s="146" t="str">
        <f>IF(INVENTARIO!AG11="","",INVENTARIO!AG11)</f>
        <v/>
      </c>
      <c r="T9" s="152" t="str">
        <f>IF(INVENTARIO!D11="","",IF(INVENTARIO!D11="#N/A","NO","SI"))</f>
        <v/>
      </c>
      <c r="U9" s="152" t="str">
        <f>INVENTARIO!D11</f>
        <v/>
      </c>
      <c r="V9" s="152" t="str">
        <f t="shared" si="0"/>
        <v/>
      </c>
      <c r="W9" s="152" t="str">
        <f t="shared" si="1"/>
        <v/>
      </c>
      <c r="X9" s="152" t="str">
        <f>IF(U9="","",VLOOKUP(U9,TRD!$E:$S,2,FALSE))</f>
        <v/>
      </c>
      <c r="Y9" s="152" t="str">
        <f>IF(U9="","",VLOOKUP(U9,TRD!$E:$S,5,FALSE))</f>
        <v/>
      </c>
      <c r="Z9" s="152" t="str">
        <f>IF(U9="","",VLOOKUP(U9,TRD!$E:$S,10,FALSE))</f>
        <v/>
      </c>
      <c r="AA9" s="152" t="str">
        <f>IF(U9="","",VLOOKUP(U9,TRD!$E:$S,13,FALSE))</f>
        <v/>
      </c>
    </row>
    <row r="10" spans="2:27">
      <c r="B10" s="147" t="str">
        <f>IF(INVENTARIO!C12="","",INVENTARIO!C12)</f>
        <v/>
      </c>
      <c r="C10" s="142" t="str">
        <f>IF(INVENTARIO!F12="","",INVENTARIO!F12)</f>
        <v/>
      </c>
      <c r="D10" s="142" t="str">
        <f>IF(INVENTARIO!E12="","",INVENTARIO!E12)</f>
        <v/>
      </c>
      <c r="E10" s="142" t="str">
        <f>IF(INVENTARIO!G12="","",INVENTARIO!G12)</f>
        <v/>
      </c>
      <c r="F10" s="142" t="str">
        <f>IF(INVENTARIO!T12="","",INVENTARIO!T12)</f>
        <v/>
      </c>
      <c r="G10" s="142" t="str">
        <f>IF(INVENTARIO!H12="","",INVENTARIO!H12)</f>
        <v/>
      </c>
      <c r="H10" s="142" t="str">
        <f>IF(INVENTARIO!V12="","",CONCATENATE(INVENTARIO!V12," - ",INVENTARIO!W12))</f>
        <v/>
      </c>
      <c r="I10" s="142" t="str">
        <f>IF(INVENTARIO!U12="","",INVENTARIO!U12)</f>
        <v/>
      </c>
      <c r="J10" s="142" t="str">
        <f>IF(INVENTARIO!K12="","",INVENTARIO!K12)</f>
        <v/>
      </c>
      <c r="K10" s="142" t="str">
        <f>IF(INVENTARIO!M12="","",INVENTARIO!M12)</f>
        <v/>
      </c>
      <c r="L10" s="142" t="str">
        <f>IF(INVENTARIO!I12="","",INVENTARIO!I12)</f>
        <v/>
      </c>
      <c r="M10" s="146" t="str">
        <f>IF(INVENTARIO!AA12="","",INVENTARIO!AA12)</f>
        <v/>
      </c>
      <c r="N10" s="147" t="str">
        <f>IF(INVENTARIO!AB12="","",INVENTARIO!AB12)</f>
        <v/>
      </c>
      <c r="O10" s="142" t="str">
        <f>IF(INVENTARIO!AC12="","",INVENTARIO!AC12)</f>
        <v/>
      </c>
      <c r="P10" s="142" t="str">
        <f>IF(INVENTARIO!AD12="","",INVENTARIO!AD12)</f>
        <v/>
      </c>
      <c r="Q10" s="142" t="str">
        <f>IF(INVENTARIO!AE12="","",INVENTARIO!AE12)</f>
        <v/>
      </c>
      <c r="R10" s="142" t="str">
        <f>IF(INVENTARIO!AF12="","",INVENTARIO!AF12)</f>
        <v/>
      </c>
      <c r="S10" s="146" t="str">
        <f>IF(INVENTARIO!AG12="","",INVENTARIO!AG12)</f>
        <v/>
      </c>
      <c r="T10" s="152" t="str">
        <f>IF(INVENTARIO!D12="","",IF(INVENTARIO!D12="#N/A","NO","SI"))</f>
        <v/>
      </c>
      <c r="U10" s="152" t="str">
        <f>INVENTARIO!D12</f>
        <v/>
      </c>
      <c r="V10" s="152" t="str">
        <f t="shared" si="0"/>
        <v/>
      </c>
      <c r="W10" s="152" t="str">
        <f t="shared" si="1"/>
        <v/>
      </c>
      <c r="X10" s="152" t="str">
        <f>IF(U10="","",VLOOKUP(U10,TRD!$E:$S,2,FALSE))</f>
        <v/>
      </c>
      <c r="Y10" s="152" t="str">
        <f>IF(U10="","",VLOOKUP(U10,TRD!$E:$S,5,FALSE))</f>
        <v/>
      </c>
      <c r="Z10" s="152" t="str">
        <f>IF(U10="","",VLOOKUP(U10,TRD!$E:$S,10,FALSE))</f>
        <v/>
      </c>
      <c r="AA10" s="152" t="str">
        <f>IF(U10="","",VLOOKUP(U10,TRD!$E:$S,13,FALSE))</f>
        <v/>
      </c>
    </row>
    <row r="11" spans="2:27">
      <c r="B11" s="147" t="str">
        <f>IF(INVENTARIO!C13="","",INVENTARIO!C13)</f>
        <v/>
      </c>
      <c r="C11" s="142" t="str">
        <f>IF(INVENTARIO!F13="","",INVENTARIO!F13)</f>
        <v/>
      </c>
      <c r="D11" s="142" t="str">
        <f>IF(INVENTARIO!E13="","",INVENTARIO!E13)</f>
        <v/>
      </c>
      <c r="E11" s="142" t="str">
        <f>IF(INVENTARIO!G13="","",INVENTARIO!G13)</f>
        <v/>
      </c>
      <c r="F11" s="142" t="str">
        <f>IF(INVENTARIO!T13="","",INVENTARIO!T13)</f>
        <v/>
      </c>
      <c r="G11" s="142" t="str">
        <f>IF(INVENTARIO!H13="","",INVENTARIO!H13)</f>
        <v/>
      </c>
      <c r="H11" s="142" t="str">
        <f>IF(INVENTARIO!V13="","",CONCATENATE(INVENTARIO!V13," - ",INVENTARIO!W13))</f>
        <v/>
      </c>
      <c r="I11" s="142" t="str">
        <f>IF(INVENTARIO!U13="","",INVENTARIO!U13)</f>
        <v/>
      </c>
      <c r="J11" s="142" t="str">
        <f>IF(INVENTARIO!K13="","",INVENTARIO!K13)</f>
        <v/>
      </c>
      <c r="K11" s="142" t="str">
        <f>IF(INVENTARIO!M13="","",INVENTARIO!M13)</f>
        <v/>
      </c>
      <c r="L11" s="142" t="str">
        <f>IF(INVENTARIO!I13="","",INVENTARIO!I13)</f>
        <v/>
      </c>
      <c r="M11" s="146" t="str">
        <f>IF(INVENTARIO!AA13="","",INVENTARIO!AA13)</f>
        <v/>
      </c>
      <c r="N11" s="147" t="str">
        <f>IF(INVENTARIO!AB13="","",INVENTARIO!AB13)</f>
        <v/>
      </c>
      <c r="O11" s="142" t="str">
        <f>IF(INVENTARIO!AC13="","",INVENTARIO!AC13)</f>
        <v/>
      </c>
      <c r="P11" s="142" t="str">
        <f>IF(INVENTARIO!AD13="","",INVENTARIO!AD13)</f>
        <v/>
      </c>
      <c r="Q11" s="142" t="str">
        <f>IF(INVENTARIO!AE13="","",INVENTARIO!AE13)</f>
        <v/>
      </c>
      <c r="R11" s="142" t="str">
        <f>IF(INVENTARIO!AF13="","",INVENTARIO!AF13)</f>
        <v/>
      </c>
      <c r="S11" s="146" t="str">
        <f>IF(INVENTARIO!AG13="","",INVENTARIO!AG13)</f>
        <v/>
      </c>
      <c r="T11" s="152" t="str">
        <f>IF(INVENTARIO!D13="","",IF(INVENTARIO!D13="#N/A","NO","SI"))</f>
        <v/>
      </c>
      <c r="U11" s="152" t="str">
        <f>INVENTARIO!D13</f>
        <v/>
      </c>
      <c r="V11" s="152" t="str">
        <f t="shared" si="0"/>
        <v/>
      </c>
      <c r="W11" s="152" t="str">
        <f t="shared" si="1"/>
        <v/>
      </c>
      <c r="X11" s="152" t="str">
        <f>IF(U11="","",VLOOKUP(U11,TRD!$E:$S,2,FALSE))</f>
        <v/>
      </c>
      <c r="Y11" s="152" t="str">
        <f>IF(U11="","",VLOOKUP(U11,TRD!$E:$S,5,FALSE))</f>
        <v/>
      </c>
      <c r="Z11" s="152" t="str">
        <f>IF(U11="","",VLOOKUP(U11,TRD!$E:$S,10,FALSE))</f>
        <v/>
      </c>
      <c r="AA11" s="152" t="str">
        <f>IF(U11="","",VLOOKUP(U11,TRD!$E:$S,13,FALSE))</f>
        <v/>
      </c>
    </row>
    <row r="12" spans="2:27">
      <c r="B12" s="147" t="str">
        <f>IF(INVENTARIO!C14="","",INVENTARIO!C14)</f>
        <v/>
      </c>
      <c r="C12" s="142" t="str">
        <f>IF(INVENTARIO!F14="","",INVENTARIO!F14)</f>
        <v/>
      </c>
      <c r="D12" s="142" t="str">
        <f>IF(INVENTARIO!E14="","",INVENTARIO!E14)</f>
        <v/>
      </c>
      <c r="E12" s="142" t="str">
        <f>IF(INVENTARIO!G14="","",INVENTARIO!G14)</f>
        <v/>
      </c>
      <c r="F12" s="142" t="str">
        <f>IF(INVENTARIO!T14="","",INVENTARIO!T14)</f>
        <v/>
      </c>
      <c r="G12" s="142" t="str">
        <f>IF(INVENTARIO!H14="","",INVENTARIO!H14)</f>
        <v/>
      </c>
      <c r="H12" s="142" t="str">
        <f>IF(INVENTARIO!V14="","",CONCATENATE(INVENTARIO!V14," - ",INVENTARIO!W14))</f>
        <v/>
      </c>
      <c r="I12" s="142" t="str">
        <f>IF(INVENTARIO!U14="","",INVENTARIO!U14)</f>
        <v/>
      </c>
      <c r="J12" s="142" t="str">
        <f>IF(INVENTARIO!K14="","",INVENTARIO!K14)</f>
        <v/>
      </c>
      <c r="K12" s="142" t="str">
        <f>IF(INVENTARIO!M14="","",INVENTARIO!M14)</f>
        <v/>
      </c>
      <c r="L12" s="142" t="str">
        <f>IF(INVENTARIO!I14="","",INVENTARIO!I14)</f>
        <v/>
      </c>
      <c r="M12" s="146" t="str">
        <f>IF(INVENTARIO!AA14="","",INVENTARIO!AA14)</f>
        <v/>
      </c>
      <c r="N12" s="147" t="str">
        <f>IF(INVENTARIO!AB14="","",INVENTARIO!AB14)</f>
        <v/>
      </c>
      <c r="O12" s="142" t="str">
        <f>IF(INVENTARIO!AC14="","",INVENTARIO!AC14)</f>
        <v/>
      </c>
      <c r="P12" s="142" t="str">
        <f>IF(INVENTARIO!AD14="","",INVENTARIO!AD14)</f>
        <v/>
      </c>
      <c r="Q12" s="142" t="str">
        <f>IF(INVENTARIO!AE14="","",INVENTARIO!AE14)</f>
        <v/>
      </c>
      <c r="R12" s="142" t="str">
        <f>IF(INVENTARIO!AF14="","",INVENTARIO!AF14)</f>
        <v/>
      </c>
      <c r="S12" s="146" t="str">
        <f>IF(INVENTARIO!AG14="","",INVENTARIO!AG14)</f>
        <v/>
      </c>
      <c r="T12" s="152" t="str">
        <f>IF(INVENTARIO!D14="","",IF(INVENTARIO!D14="#N/A","NO","SI"))</f>
        <v/>
      </c>
      <c r="U12" s="152" t="str">
        <f>INVENTARIO!D14</f>
        <v/>
      </c>
      <c r="V12" s="152" t="str">
        <f t="shared" si="0"/>
        <v/>
      </c>
      <c r="W12" s="152" t="str">
        <f t="shared" si="1"/>
        <v/>
      </c>
      <c r="X12" s="152" t="str">
        <f>IF(U12="","",VLOOKUP(U12,TRD!$E:$S,2,FALSE))</f>
        <v/>
      </c>
      <c r="Y12" s="152" t="str">
        <f>IF(U12="","",VLOOKUP(U12,TRD!$E:$S,5,FALSE))</f>
        <v/>
      </c>
      <c r="Z12" s="152" t="str">
        <f>IF(U12="","",VLOOKUP(U12,TRD!$E:$S,10,FALSE))</f>
        <v/>
      </c>
      <c r="AA12" s="152" t="str">
        <f>IF(U12="","",VLOOKUP(U12,TRD!$E:$S,13,FALSE))</f>
        <v/>
      </c>
    </row>
    <row r="13" spans="2:27">
      <c r="B13" s="147" t="str">
        <f>IF(INVENTARIO!C15="","",INVENTARIO!C15)</f>
        <v/>
      </c>
      <c r="C13" s="142" t="str">
        <f>IF(INVENTARIO!F15="","",INVENTARIO!F15)</f>
        <v/>
      </c>
      <c r="D13" s="142" t="str">
        <f>IF(INVENTARIO!E15="","",INVENTARIO!E15)</f>
        <v/>
      </c>
      <c r="E13" s="142" t="str">
        <f>IF(INVENTARIO!G15="","",INVENTARIO!G15)</f>
        <v/>
      </c>
      <c r="F13" s="142" t="str">
        <f>IF(INVENTARIO!T15="","",INVENTARIO!T15)</f>
        <v/>
      </c>
      <c r="G13" s="142" t="str">
        <f>IF(INVENTARIO!H15="","",INVENTARIO!H15)</f>
        <v/>
      </c>
      <c r="H13" s="142" t="str">
        <f>IF(INVENTARIO!V15="","",CONCATENATE(INVENTARIO!V15," - ",INVENTARIO!W15))</f>
        <v/>
      </c>
      <c r="I13" s="142" t="str">
        <f>IF(INVENTARIO!U15="","",INVENTARIO!U15)</f>
        <v/>
      </c>
      <c r="J13" s="142" t="str">
        <f>IF(INVENTARIO!K15="","",INVENTARIO!K15)</f>
        <v/>
      </c>
      <c r="K13" s="142" t="str">
        <f>IF(INVENTARIO!M15="","",INVENTARIO!M15)</f>
        <v/>
      </c>
      <c r="L13" s="142" t="str">
        <f>IF(INVENTARIO!I15="","",INVENTARIO!I15)</f>
        <v/>
      </c>
      <c r="M13" s="146" t="str">
        <f>IF(INVENTARIO!AA15="","",INVENTARIO!AA15)</f>
        <v/>
      </c>
      <c r="N13" s="147" t="str">
        <f>IF(INVENTARIO!AB15="","",INVENTARIO!AB15)</f>
        <v/>
      </c>
      <c r="O13" s="142" t="str">
        <f>IF(INVENTARIO!AC15="","",INVENTARIO!AC15)</f>
        <v/>
      </c>
      <c r="P13" s="142" t="str">
        <f>IF(INVENTARIO!AD15="","",INVENTARIO!AD15)</f>
        <v/>
      </c>
      <c r="Q13" s="142" t="str">
        <f>IF(INVENTARIO!AE15="","",INVENTARIO!AE15)</f>
        <v/>
      </c>
      <c r="R13" s="142" t="str">
        <f>IF(INVENTARIO!AF15="","",INVENTARIO!AF15)</f>
        <v/>
      </c>
      <c r="S13" s="146" t="str">
        <f>IF(INVENTARIO!AG15="","",INVENTARIO!AG15)</f>
        <v/>
      </c>
      <c r="T13" s="152" t="str">
        <f>IF(INVENTARIO!D15="","",IF(INVENTARIO!D15="#N/A","NO","SI"))</f>
        <v/>
      </c>
      <c r="U13" s="152" t="str">
        <f>INVENTARIO!D15</f>
        <v/>
      </c>
      <c r="V13" s="152" t="str">
        <f t="shared" si="0"/>
        <v/>
      </c>
      <c r="W13" s="152" t="str">
        <f t="shared" si="1"/>
        <v/>
      </c>
      <c r="X13" s="152" t="str">
        <f>IF(U13="","",VLOOKUP(U13,TRD!$E:$S,2,FALSE))</f>
        <v/>
      </c>
      <c r="Y13" s="152" t="str">
        <f>IF(U13="","",VLOOKUP(U13,TRD!$E:$S,5,FALSE))</f>
        <v/>
      </c>
      <c r="Z13" s="152" t="str">
        <f>IF(U13="","",VLOOKUP(U13,TRD!$E:$S,10,FALSE))</f>
        <v/>
      </c>
      <c r="AA13" s="152" t="str">
        <f>IF(U13="","",VLOOKUP(U13,TRD!$E:$S,13,FALSE))</f>
        <v/>
      </c>
    </row>
    <row r="14" spans="2:27">
      <c r="B14" s="147" t="str">
        <f>IF(INVENTARIO!C16="","",INVENTARIO!C16)</f>
        <v/>
      </c>
      <c r="C14" s="142" t="str">
        <f>IF(INVENTARIO!F16="","",INVENTARIO!F16)</f>
        <v/>
      </c>
      <c r="D14" s="142" t="str">
        <f>IF(INVENTARIO!E16="","",INVENTARIO!E16)</f>
        <v/>
      </c>
      <c r="E14" s="142" t="str">
        <f>IF(INVENTARIO!G16="","",INVENTARIO!G16)</f>
        <v/>
      </c>
      <c r="F14" s="142" t="str">
        <f>IF(INVENTARIO!T16="","",INVENTARIO!T16)</f>
        <v/>
      </c>
      <c r="G14" s="142" t="str">
        <f>IF(INVENTARIO!H16="","",INVENTARIO!H16)</f>
        <v/>
      </c>
      <c r="H14" s="142" t="str">
        <f>IF(INVENTARIO!V16="","",CONCATENATE(INVENTARIO!V16," - ",INVENTARIO!W16))</f>
        <v/>
      </c>
      <c r="I14" s="142" t="str">
        <f>IF(INVENTARIO!U16="","",INVENTARIO!U16)</f>
        <v/>
      </c>
      <c r="J14" s="142" t="str">
        <f>IF(INVENTARIO!K16="","",INVENTARIO!K16)</f>
        <v/>
      </c>
      <c r="K14" s="142" t="str">
        <f>IF(INVENTARIO!M16="","",INVENTARIO!M16)</f>
        <v/>
      </c>
      <c r="L14" s="142" t="str">
        <f>IF(INVENTARIO!I16="","",INVENTARIO!I16)</f>
        <v/>
      </c>
      <c r="M14" s="146" t="str">
        <f>IF(INVENTARIO!AA16="","",INVENTARIO!AA16)</f>
        <v/>
      </c>
      <c r="N14" s="147" t="str">
        <f>IF(INVENTARIO!AB16="","",INVENTARIO!AB16)</f>
        <v/>
      </c>
      <c r="O14" s="142" t="str">
        <f>IF(INVENTARIO!AC16="","",INVENTARIO!AC16)</f>
        <v/>
      </c>
      <c r="P14" s="142" t="str">
        <f>IF(INVENTARIO!AD16="","",INVENTARIO!AD16)</f>
        <v/>
      </c>
      <c r="Q14" s="142" t="str">
        <f>IF(INVENTARIO!AE16="","",INVENTARIO!AE16)</f>
        <v/>
      </c>
      <c r="R14" s="142" t="str">
        <f>IF(INVENTARIO!AF16="","",INVENTARIO!AF16)</f>
        <v/>
      </c>
      <c r="S14" s="146" t="str">
        <f>IF(INVENTARIO!AG16="","",INVENTARIO!AG16)</f>
        <v/>
      </c>
      <c r="T14" s="152" t="str">
        <f>IF(INVENTARIO!D16="","",IF(INVENTARIO!D16="#N/A","NO","SI"))</f>
        <v/>
      </c>
      <c r="U14" s="152" t="str">
        <f>INVENTARIO!D16</f>
        <v/>
      </c>
      <c r="V14" s="152" t="str">
        <f t="shared" si="0"/>
        <v/>
      </c>
      <c r="W14" s="152" t="str">
        <f t="shared" si="1"/>
        <v/>
      </c>
      <c r="X14" s="152" t="str">
        <f>IF(U14="","",VLOOKUP(U14,TRD!$E:$S,2,FALSE))</f>
        <v/>
      </c>
      <c r="Y14" s="152" t="str">
        <f>IF(U14="","",VLOOKUP(U14,TRD!$E:$S,5,FALSE))</f>
        <v/>
      </c>
      <c r="Z14" s="152" t="str">
        <f>IF(U14="","",VLOOKUP(U14,TRD!$E:$S,10,FALSE))</f>
        <v/>
      </c>
      <c r="AA14" s="152" t="str">
        <f>IF(U14="","",VLOOKUP(U14,TRD!$E:$S,13,FALSE))</f>
        <v/>
      </c>
    </row>
    <row r="15" spans="2:27">
      <c r="B15" s="141"/>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row>
    <row r="16" spans="2:27" ht="15.75">
      <c r="B16" s="149"/>
      <c r="C16" s="149"/>
      <c r="D16" s="149"/>
      <c r="E16" s="141"/>
      <c r="F16" s="141"/>
      <c r="G16" s="141"/>
      <c r="H16" s="141"/>
      <c r="I16" s="141"/>
      <c r="J16" s="141"/>
      <c r="K16" s="141"/>
      <c r="L16" s="141"/>
      <c r="M16" s="141"/>
      <c r="N16" s="141"/>
      <c r="O16" s="141"/>
      <c r="P16" s="141"/>
      <c r="Q16" s="141"/>
      <c r="R16" s="141"/>
      <c r="S16" s="141"/>
      <c r="T16" s="141"/>
      <c r="U16" s="141"/>
      <c r="V16" s="141"/>
      <c r="W16" s="141"/>
      <c r="X16" s="141"/>
      <c r="Y16" s="141"/>
      <c r="Z16" s="141"/>
      <c r="AA16" s="141"/>
    </row>
    <row r="17" spans="2:27" ht="15.75">
      <c r="B17" s="149"/>
      <c r="C17" s="149" t="s">
        <v>1183</v>
      </c>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row>
    <row r="18" spans="2:27" ht="15.75">
      <c r="B18" s="149"/>
      <c r="C18" s="149" t="s">
        <v>719</v>
      </c>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row>
    <row r="19" spans="2:27">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row>
    <row r="20" spans="2:27">
      <c r="B20" s="141"/>
      <c r="C20" s="141"/>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row>
    <row r="21" spans="2:27">
      <c r="B21" s="141"/>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row>
    <row r="22" spans="2:27">
      <c r="B22" s="141"/>
      <c r="C22" s="141"/>
      <c r="D22" s="141"/>
      <c r="E22" s="141"/>
      <c r="F22" s="141"/>
      <c r="G22" s="141"/>
      <c r="H22" s="141"/>
      <c r="I22" s="141"/>
      <c r="J22" s="141"/>
      <c r="K22" s="141"/>
      <c r="L22" s="141"/>
      <c r="M22" s="141"/>
      <c r="N22" s="141"/>
      <c r="O22" s="141"/>
      <c r="P22" s="141"/>
      <c r="Q22" s="141"/>
      <c r="R22" s="141"/>
      <c r="S22" s="141"/>
      <c r="T22" s="141"/>
      <c r="U22" s="141"/>
      <c r="V22" s="141"/>
      <c r="W22" s="141"/>
      <c r="X22" s="141"/>
      <c r="Y22" s="141"/>
      <c r="Z22" s="141"/>
      <c r="AA22" s="141"/>
    </row>
    <row r="23" spans="2:27">
      <c r="B23" s="141"/>
      <c r="C23" s="141"/>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row>
    <row r="24" spans="2:27">
      <c r="B24" s="141"/>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row>
    <row r="25" spans="2:27">
      <c r="B25" s="141"/>
      <c r="C25" s="141"/>
      <c r="D25" s="141"/>
      <c r="E25" s="141"/>
      <c r="F25" s="141"/>
      <c r="G25" s="141"/>
      <c r="H25" s="141"/>
      <c r="I25" s="141"/>
      <c r="J25" s="141"/>
      <c r="K25" s="141"/>
      <c r="L25" s="141"/>
      <c r="M25" s="141"/>
      <c r="N25" s="141"/>
      <c r="O25" s="141"/>
      <c r="P25" s="141"/>
      <c r="Q25" s="141"/>
      <c r="R25" s="141"/>
      <c r="S25" s="141"/>
      <c r="T25" s="141"/>
      <c r="U25" s="141"/>
      <c r="V25" s="141"/>
      <c r="W25" s="141"/>
      <c r="X25" s="141"/>
      <c r="Y25" s="141"/>
      <c r="Z25" s="141"/>
      <c r="AA25" s="141"/>
    </row>
    <row r="26" spans="2:27">
      <c r="B26" s="141"/>
      <c r="C26" s="141"/>
      <c r="D26" s="141"/>
      <c r="E26" s="141"/>
      <c r="F26" s="141"/>
      <c r="G26" s="141"/>
      <c r="H26" s="141"/>
      <c r="I26" s="141"/>
      <c r="J26" s="141"/>
      <c r="K26" s="141"/>
      <c r="L26" s="141"/>
      <c r="M26" s="141"/>
      <c r="N26" s="141"/>
      <c r="O26" s="141"/>
      <c r="P26" s="141"/>
      <c r="Q26" s="141"/>
      <c r="R26" s="141"/>
      <c r="S26" s="141"/>
      <c r="T26" s="141"/>
      <c r="U26" s="141"/>
      <c r="V26" s="141"/>
      <c r="W26" s="141"/>
      <c r="X26" s="141"/>
      <c r="Y26" s="141"/>
      <c r="Z26" s="141"/>
      <c r="AA26" s="141"/>
    </row>
    <row r="27" spans="2:27">
      <c r="B27" s="141"/>
      <c r="C27" s="141"/>
      <c r="D27" s="141"/>
      <c r="E27" s="141"/>
      <c r="F27" s="141"/>
      <c r="G27" s="141"/>
      <c r="H27" s="141"/>
      <c r="I27" s="141"/>
      <c r="J27" s="141"/>
      <c r="K27" s="141"/>
      <c r="L27" s="141"/>
      <c r="M27" s="141"/>
      <c r="N27" s="141"/>
      <c r="O27" s="141"/>
      <c r="P27" s="141"/>
      <c r="Q27" s="141"/>
      <c r="R27" s="141"/>
      <c r="S27" s="141"/>
      <c r="T27" s="141"/>
      <c r="U27" s="141"/>
      <c r="V27" s="141"/>
      <c r="W27" s="141"/>
      <c r="X27" s="141"/>
      <c r="Y27" s="141"/>
      <c r="Z27" s="141"/>
      <c r="AA27" s="141"/>
    </row>
    <row r="28" spans="2:27">
      <c r="B28" s="141"/>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row>
    <row r="29" spans="2:27">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row>
    <row r="30" spans="2:27">
      <c r="B30" s="141"/>
      <c r="C30" s="141"/>
      <c r="D30" s="141"/>
      <c r="E30" s="141"/>
      <c r="F30" s="141"/>
      <c r="G30" s="141"/>
      <c r="H30" s="141"/>
      <c r="I30" s="141"/>
      <c r="J30" s="141"/>
      <c r="K30" s="141"/>
      <c r="L30" s="141"/>
      <c r="M30" s="141"/>
      <c r="N30" s="141"/>
      <c r="O30" s="141"/>
      <c r="P30" s="141"/>
      <c r="Q30" s="141"/>
      <c r="R30" s="141"/>
      <c r="S30" s="141"/>
      <c r="T30" s="141"/>
      <c r="U30" s="141"/>
      <c r="V30" s="141"/>
      <c r="W30" s="141"/>
      <c r="X30" s="141"/>
      <c r="Y30" s="141"/>
      <c r="Z30" s="141"/>
      <c r="AA30" s="141"/>
    </row>
    <row r="31" spans="2:27">
      <c r="B31" s="141"/>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row>
    <row r="32" spans="2:27">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row>
    <row r="33" spans="2:27">
      <c r="B33" s="141"/>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row>
    <row r="34" spans="2:27">
      <c r="B34" s="141"/>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row>
    <row r="35" spans="2:27">
      <c r="B35" s="141"/>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row>
    <row r="36" spans="2:27">
      <c r="B36" s="141"/>
      <c r="C36" s="141"/>
      <c r="D36" s="141"/>
      <c r="E36" s="141"/>
      <c r="F36" s="141"/>
      <c r="G36" s="141"/>
      <c r="H36" s="141"/>
      <c r="I36" s="141"/>
      <c r="J36" s="141"/>
      <c r="K36" s="141"/>
      <c r="L36" s="141"/>
      <c r="M36" s="141"/>
      <c r="N36" s="141"/>
      <c r="O36" s="141"/>
      <c r="P36" s="141"/>
      <c r="Q36" s="141"/>
      <c r="R36" s="141"/>
      <c r="S36" s="141"/>
      <c r="T36" s="141"/>
      <c r="U36" s="141"/>
      <c r="V36" s="141"/>
      <c r="W36" s="141"/>
      <c r="X36" s="141"/>
      <c r="Y36" s="141"/>
      <c r="Z36" s="141"/>
      <c r="AA36" s="141"/>
    </row>
    <row r="37" spans="2:27">
      <c r="B37" s="141"/>
      <c r="C37" s="141"/>
      <c r="D37" s="141"/>
      <c r="E37" s="141"/>
      <c r="F37" s="141"/>
      <c r="G37" s="141"/>
      <c r="H37" s="141"/>
      <c r="I37" s="141"/>
      <c r="J37" s="141"/>
      <c r="K37" s="141"/>
      <c r="L37" s="141"/>
      <c r="M37" s="141"/>
      <c r="N37" s="141"/>
      <c r="O37" s="141"/>
      <c r="P37" s="141"/>
      <c r="Q37" s="141"/>
      <c r="R37" s="141"/>
      <c r="S37" s="141"/>
      <c r="T37" s="141"/>
      <c r="U37" s="141"/>
      <c r="V37" s="141"/>
      <c r="W37" s="141"/>
      <c r="X37" s="141"/>
      <c r="Y37" s="141"/>
      <c r="Z37" s="141"/>
      <c r="AA37" s="141"/>
    </row>
    <row r="38" spans="2:27">
      <c r="B38" s="141"/>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row>
    <row r="39" spans="2:27">
      <c r="B39" s="141"/>
      <c r="C39" s="141"/>
      <c r="D39" s="141"/>
      <c r="E39" s="141"/>
      <c r="F39" s="141"/>
      <c r="G39" s="141"/>
      <c r="H39" s="141"/>
      <c r="I39" s="141"/>
      <c r="J39" s="141"/>
      <c r="K39" s="141"/>
      <c r="L39" s="141"/>
      <c r="M39" s="141"/>
      <c r="N39" s="141"/>
      <c r="O39" s="141"/>
      <c r="P39" s="141"/>
      <c r="Q39" s="141"/>
      <c r="R39" s="141"/>
      <c r="S39" s="141"/>
      <c r="T39" s="141"/>
      <c r="U39" s="141"/>
      <c r="V39" s="141"/>
      <c r="W39" s="141"/>
      <c r="X39" s="141"/>
      <c r="Y39" s="141"/>
      <c r="Z39" s="141"/>
      <c r="AA39" s="141"/>
    </row>
    <row r="40" spans="2:27">
      <c r="B40" s="141"/>
      <c r="C40" s="141"/>
      <c r="D40" s="141"/>
      <c r="E40" s="141"/>
      <c r="F40" s="141"/>
      <c r="G40" s="141"/>
      <c r="H40" s="141"/>
      <c r="I40" s="141"/>
      <c r="J40" s="141"/>
      <c r="K40" s="141"/>
      <c r="L40" s="141"/>
      <c r="M40" s="141"/>
      <c r="N40" s="141"/>
      <c r="O40" s="141"/>
      <c r="P40" s="141"/>
      <c r="Q40" s="141"/>
      <c r="R40" s="141"/>
      <c r="S40" s="141"/>
      <c r="T40" s="141"/>
      <c r="U40" s="141"/>
      <c r="V40" s="141"/>
      <c r="W40" s="141"/>
      <c r="X40" s="141"/>
      <c r="Y40" s="141"/>
      <c r="Z40" s="141"/>
      <c r="AA40" s="141"/>
    </row>
    <row r="41" spans="2:27">
      <c r="B41" s="141"/>
      <c r="C41" s="141"/>
      <c r="D41" s="141"/>
      <c r="E41" s="141"/>
      <c r="F41" s="141"/>
      <c r="G41" s="141"/>
      <c r="H41" s="141"/>
      <c r="I41" s="141"/>
      <c r="J41" s="141"/>
      <c r="K41" s="141"/>
      <c r="L41" s="141"/>
      <c r="M41" s="141"/>
      <c r="N41" s="141"/>
      <c r="O41" s="141"/>
      <c r="P41" s="141"/>
      <c r="Q41" s="141"/>
      <c r="R41" s="141"/>
      <c r="S41" s="141"/>
      <c r="T41" s="141"/>
      <c r="U41" s="141"/>
      <c r="V41" s="141"/>
      <c r="W41" s="141"/>
      <c r="X41" s="141"/>
      <c r="Y41" s="141"/>
      <c r="Z41" s="141"/>
      <c r="AA41" s="141"/>
    </row>
    <row r="42" spans="2:27">
      <c r="B42" s="141"/>
      <c r="C42" s="141"/>
      <c r="D42" s="141"/>
      <c r="E42" s="141"/>
      <c r="F42" s="141"/>
      <c r="G42" s="141"/>
      <c r="H42" s="141"/>
      <c r="I42" s="141"/>
      <c r="J42" s="141"/>
      <c r="K42" s="141"/>
      <c r="L42" s="141"/>
      <c r="M42" s="141"/>
      <c r="N42" s="141"/>
      <c r="O42" s="141"/>
      <c r="P42" s="141"/>
      <c r="Q42" s="141"/>
      <c r="R42" s="141"/>
      <c r="S42" s="141"/>
      <c r="T42" s="141"/>
      <c r="U42" s="141"/>
      <c r="V42" s="141"/>
      <c r="W42" s="141"/>
      <c r="X42" s="141"/>
      <c r="Y42" s="141"/>
      <c r="Z42" s="141"/>
      <c r="AA42" s="141"/>
    </row>
    <row r="43" spans="2:27">
      <c r="B43" s="141"/>
      <c r="C43" s="141"/>
      <c r="D43" s="141"/>
      <c r="E43" s="141"/>
      <c r="F43" s="141"/>
      <c r="G43" s="141"/>
      <c r="H43" s="141"/>
      <c r="I43" s="141"/>
      <c r="J43" s="141"/>
      <c r="K43" s="141"/>
      <c r="L43" s="141"/>
      <c r="M43" s="141"/>
      <c r="N43" s="141"/>
      <c r="O43" s="141"/>
      <c r="P43" s="141"/>
      <c r="Q43" s="141"/>
      <c r="R43" s="141"/>
      <c r="S43" s="141"/>
      <c r="T43" s="141"/>
      <c r="U43" s="141"/>
      <c r="V43" s="141"/>
      <c r="W43" s="141"/>
      <c r="X43" s="141"/>
      <c r="Y43" s="141"/>
      <c r="Z43" s="141"/>
      <c r="AA43" s="141"/>
    </row>
    <row r="44" spans="2:27">
      <c r="B44" s="141"/>
      <c r="C44" s="141"/>
      <c r="D44" s="141"/>
      <c r="E44" s="141"/>
      <c r="F44" s="141"/>
      <c r="G44" s="141"/>
      <c r="H44" s="141"/>
      <c r="I44" s="141"/>
      <c r="J44" s="141"/>
      <c r="K44" s="141"/>
      <c r="L44" s="141"/>
      <c r="M44" s="141"/>
      <c r="N44" s="141"/>
      <c r="O44" s="141"/>
      <c r="P44" s="141"/>
      <c r="Q44" s="141"/>
      <c r="R44" s="141"/>
      <c r="S44" s="141"/>
      <c r="T44" s="141"/>
      <c r="U44" s="141"/>
      <c r="V44" s="141"/>
      <c r="W44" s="141"/>
      <c r="X44" s="141"/>
      <c r="Y44" s="141"/>
      <c r="Z44" s="141"/>
      <c r="AA44" s="141"/>
    </row>
    <row r="45" spans="2:27">
      <c r="B45" s="141"/>
      <c r="C45" s="141"/>
      <c r="D45" s="141"/>
      <c r="E45" s="141"/>
      <c r="F45" s="141"/>
      <c r="G45" s="141"/>
      <c r="H45" s="141"/>
      <c r="I45" s="141"/>
      <c r="J45" s="141"/>
      <c r="K45" s="141"/>
      <c r="L45" s="141"/>
      <c r="M45" s="141"/>
      <c r="N45" s="141"/>
      <c r="O45" s="141"/>
      <c r="P45" s="141"/>
      <c r="Q45" s="141"/>
      <c r="R45" s="141"/>
      <c r="S45" s="141"/>
      <c r="T45" s="141"/>
      <c r="U45" s="141"/>
      <c r="V45" s="141"/>
      <c r="W45" s="141"/>
      <c r="X45" s="141"/>
      <c r="Y45" s="141"/>
      <c r="Z45" s="141"/>
      <c r="AA45" s="141"/>
    </row>
    <row r="46" spans="2:27">
      <c r="B46" s="141"/>
      <c r="C46" s="141"/>
      <c r="D46" s="141"/>
      <c r="E46" s="141"/>
      <c r="F46" s="141"/>
      <c r="G46" s="141"/>
      <c r="H46" s="141"/>
      <c r="I46" s="141"/>
      <c r="J46" s="141"/>
      <c r="K46" s="141"/>
      <c r="L46" s="141"/>
      <c r="M46" s="141"/>
      <c r="N46" s="141"/>
      <c r="O46" s="141"/>
      <c r="P46" s="141"/>
      <c r="Q46" s="141"/>
      <c r="R46" s="141"/>
      <c r="S46" s="141"/>
      <c r="T46" s="141"/>
      <c r="U46" s="141"/>
      <c r="V46" s="141"/>
      <c r="W46" s="141"/>
      <c r="X46" s="141"/>
      <c r="Y46" s="141"/>
      <c r="Z46" s="141"/>
      <c r="AA46" s="141"/>
    </row>
    <row r="47" spans="2:27">
      <c r="B47" s="141"/>
      <c r="C47" s="141"/>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row>
    <row r="48" spans="2:27">
      <c r="B48" s="141"/>
      <c r="C48" s="141"/>
      <c r="D48" s="141"/>
      <c r="E48" s="141"/>
      <c r="F48" s="141"/>
      <c r="G48" s="141"/>
      <c r="H48" s="141"/>
      <c r="I48" s="141"/>
      <c r="J48" s="141"/>
      <c r="K48" s="141"/>
      <c r="L48" s="141"/>
      <c r="M48" s="141"/>
      <c r="N48" s="141"/>
      <c r="O48" s="141"/>
      <c r="P48" s="141"/>
      <c r="Q48" s="141"/>
      <c r="R48" s="141"/>
      <c r="S48" s="141"/>
      <c r="T48" s="141"/>
      <c r="U48" s="141"/>
      <c r="V48" s="141"/>
      <c r="W48" s="141"/>
      <c r="X48" s="141"/>
      <c r="Y48" s="141"/>
      <c r="Z48" s="141"/>
      <c r="AA48" s="141"/>
    </row>
    <row r="49" spans="2:27">
      <c r="B49" s="141"/>
      <c r="C49" s="141"/>
      <c r="D49" s="141"/>
      <c r="E49" s="141"/>
      <c r="F49" s="141"/>
      <c r="G49" s="141"/>
      <c r="H49" s="141"/>
      <c r="I49" s="141"/>
      <c r="J49" s="141"/>
      <c r="K49" s="141"/>
      <c r="L49" s="141"/>
      <c r="M49" s="141"/>
      <c r="N49" s="141"/>
      <c r="O49" s="141"/>
      <c r="P49" s="141"/>
      <c r="Q49" s="141"/>
      <c r="R49" s="141"/>
      <c r="S49" s="141"/>
      <c r="T49" s="141"/>
      <c r="U49" s="141"/>
      <c r="V49" s="141"/>
      <c r="W49" s="141"/>
      <c r="X49" s="141"/>
      <c r="Y49" s="141"/>
      <c r="Z49" s="141"/>
      <c r="AA49" s="141"/>
    </row>
    <row r="50" spans="2:27">
      <c r="B50" s="141"/>
      <c r="C50" s="141"/>
      <c r="D50" s="141"/>
      <c r="E50" s="141"/>
      <c r="F50" s="141"/>
      <c r="G50" s="141"/>
      <c r="H50" s="141"/>
      <c r="I50" s="141"/>
      <c r="J50" s="141"/>
      <c r="K50" s="141"/>
      <c r="L50" s="141"/>
      <c r="M50" s="141"/>
      <c r="N50" s="141"/>
      <c r="O50" s="141"/>
      <c r="P50" s="141"/>
      <c r="Q50" s="141"/>
      <c r="R50" s="141"/>
      <c r="S50" s="141"/>
      <c r="T50" s="141"/>
      <c r="U50" s="141"/>
      <c r="V50" s="141"/>
      <c r="W50" s="141"/>
      <c r="X50" s="141"/>
      <c r="Y50" s="141"/>
      <c r="Z50" s="141"/>
      <c r="AA50" s="141"/>
    </row>
  </sheetData>
  <mergeCells count="3">
    <mergeCell ref="T5:AA5"/>
    <mergeCell ref="B4:AA4"/>
    <mergeCell ref="N5:S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544"/>
  <sheetViews>
    <sheetView workbookViewId="0">
      <selection activeCell="D27" sqref="D27"/>
    </sheetView>
  </sheetViews>
  <sheetFormatPr baseColWidth="10" defaultRowHeight="15"/>
  <cols>
    <col min="1" max="1" width="40.7109375" style="153" customWidth="1"/>
    <col min="2" max="3" width="11.42578125" style="154"/>
    <col min="4" max="4" width="43.28515625" style="153" customWidth="1"/>
    <col min="5" max="5" width="15" style="153" bestFit="1" customWidth="1"/>
    <col min="6" max="6" width="17.140625" style="166" customWidth="1"/>
    <col min="7" max="8" width="11.42578125" style="154" customWidth="1"/>
    <col min="9" max="9" width="20.7109375" style="162" customWidth="1"/>
    <col min="10" max="10" width="3.7109375" style="154" customWidth="1"/>
    <col min="11" max="11" width="2.140625" style="154" customWidth="1"/>
    <col min="12" max="12" width="4.85546875" style="154" customWidth="1"/>
    <col min="13" max="13" width="11.42578125" style="154" customWidth="1"/>
    <col min="14" max="14" width="11.42578125" style="162"/>
    <col min="15" max="15" width="9" style="154" customWidth="1"/>
    <col min="16" max="16" width="6.42578125" style="154" customWidth="1"/>
    <col min="17" max="17" width="15.85546875" style="162" customWidth="1"/>
    <col min="18" max="19" width="8.85546875" style="154" customWidth="1"/>
    <col min="20" max="16384" width="11.42578125" style="130"/>
  </cols>
  <sheetData>
    <row r="1" spans="1:19" ht="34.5" customHeight="1">
      <c r="A1" s="191" t="s">
        <v>723</v>
      </c>
      <c r="B1" s="191" t="s">
        <v>724</v>
      </c>
      <c r="C1" s="192" t="s">
        <v>570</v>
      </c>
      <c r="D1" s="193" t="s">
        <v>725</v>
      </c>
      <c r="E1" s="155"/>
      <c r="F1" s="163" t="s">
        <v>726</v>
      </c>
      <c r="G1" s="195" t="s">
        <v>726</v>
      </c>
      <c r="H1" s="195"/>
      <c r="I1" s="159" t="s">
        <v>727</v>
      </c>
      <c r="J1" s="195" t="s">
        <v>727</v>
      </c>
      <c r="K1" s="195"/>
      <c r="L1" s="195"/>
      <c r="M1" s="195"/>
      <c r="N1" s="159" t="s">
        <v>728</v>
      </c>
      <c r="O1" s="192" t="s">
        <v>728</v>
      </c>
      <c r="P1" s="192"/>
      <c r="Q1" s="167" t="s">
        <v>729</v>
      </c>
      <c r="R1" s="196" t="s">
        <v>729</v>
      </c>
      <c r="S1" s="196"/>
    </row>
    <row r="2" spans="1:19">
      <c r="A2" s="191"/>
      <c r="B2" s="191"/>
      <c r="C2" s="192"/>
      <c r="D2" s="194"/>
      <c r="E2" s="156"/>
      <c r="F2" s="164"/>
      <c r="G2" s="195" t="s">
        <v>730</v>
      </c>
      <c r="H2" s="195" t="s">
        <v>731</v>
      </c>
      <c r="I2" s="159"/>
      <c r="J2" s="195" t="s">
        <v>732</v>
      </c>
      <c r="K2" s="195" t="s">
        <v>733</v>
      </c>
      <c r="L2" s="195" t="s">
        <v>734</v>
      </c>
      <c r="M2" s="195" t="s">
        <v>735</v>
      </c>
      <c r="N2" s="159"/>
      <c r="O2" s="192"/>
      <c r="P2" s="192"/>
      <c r="Q2" s="167"/>
      <c r="R2" s="196"/>
      <c r="S2" s="196"/>
    </row>
    <row r="3" spans="1:19">
      <c r="A3" s="191"/>
      <c r="B3" s="191"/>
      <c r="C3" s="192"/>
      <c r="D3" s="194"/>
      <c r="E3" s="156"/>
      <c r="F3" s="164"/>
      <c r="G3" s="197"/>
      <c r="H3" s="197"/>
      <c r="I3" s="160"/>
      <c r="J3" s="197"/>
      <c r="K3" s="197"/>
      <c r="L3" s="197"/>
      <c r="M3" s="197"/>
      <c r="N3" s="160"/>
      <c r="O3" s="150" t="s">
        <v>736</v>
      </c>
      <c r="P3" s="150" t="s">
        <v>151</v>
      </c>
      <c r="Q3" s="168"/>
      <c r="R3" s="150" t="s">
        <v>737</v>
      </c>
      <c r="S3" s="150" t="s">
        <v>738</v>
      </c>
    </row>
    <row r="4" spans="1:19">
      <c r="A4" s="151"/>
      <c r="B4" s="152"/>
      <c r="C4" s="152"/>
      <c r="D4" s="151"/>
      <c r="E4" s="151">
        <v>1</v>
      </c>
      <c r="F4" s="165">
        <v>2</v>
      </c>
      <c r="G4" s="152">
        <v>3</v>
      </c>
      <c r="H4" s="152">
        <v>4</v>
      </c>
      <c r="I4" s="161">
        <v>5</v>
      </c>
      <c r="J4" s="152">
        <v>6</v>
      </c>
      <c r="K4" s="152">
        <v>7</v>
      </c>
      <c r="L4" s="152">
        <v>8</v>
      </c>
      <c r="M4" s="152">
        <v>9</v>
      </c>
      <c r="N4" s="161">
        <v>10</v>
      </c>
      <c r="O4" s="152">
        <v>11</v>
      </c>
      <c r="P4" s="152">
        <v>12</v>
      </c>
      <c r="Q4" s="161">
        <v>13</v>
      </c>
      <c r="R4" s="152">
        <v>14</v>
      </c>
      <c r="S4" s="152">
        <v>15</v>
      </c>
    </row>
    <row r="5" spans="1:19">
      <c r="A5" s="151" t="s">
        <v>651</v>
      </c>
      <c r="B5" s="152">
        <v>7000</v>
      </c>
      <c r="C5" s="152">
        <v>6</v>
      </c>
      <c r="D5" s="151" t="s">
        <v>739</v>
      </c>
      <c r="E5" s="151" t="str">
        <f>CONCATENATE(B5,"-",C5)</f>
        <v>7000-6</v>
      </c>
      <c r="F5" s="165" t="str">
        <f>CONCATENATE("AG"," -", G5,"--","AC -", H5)</f>
        <v>AG -1--AC -2</v>
      </c>
      <c r="G5" s="152">
        <v>1</v>
      </c>
      <c r="H5" s="152">
        <v>2</v>
      </c>
      <c r="I5" s="161" t="str">
        <f>CONCATENATE(J5,"- ",K5,"- ",L5,"- ",M5,)</f>
        <v xml:space="preserve">CT- - M- </v>
      </c>
      <c r="J5" s="152" t="s">
        <v>732</v>
      </c>
      <c r="K5" s="152"/>
      <c r="L5" s="152" t="s">
        <v>742</v>
      </c>
      <c r="M5" s="152"/>
      <c r="N5" s="161" t="str">
        <f>CONCATENATE(O5,"  ",P5)</f>
        <v xml:space="preserve">O  </v>
      </c>
      <c r="O5" s="152" t="s">
        <v>736</v>
      </c>
      <c r="P5" s="152"/>
      <c r="Q5" s="161" t="str">
        <f>CONCATENATE(R5,"   ",S5)</f>
        <v xml:space="preserve">F   </v>
      </c>
      <c r="R5" s="152" t="s">
        <v>583</v>
      </c>
      <c r="S5" s="152"/>
    </row>
    <row r="6" spans="1:19">
      <c r="A6" s="151" t="s">
        <v>651</v>
      </c>
      <c r="B6" s="152">
        <v>7000</v>
      </c>
      <c r="C6" s="152" t="s">
        <v>743</v>
      </c>
      <c r="D6" s="151" t="s">
        <v>744</v>
      </c>
      <c r="E6" s="151" t="str">
        <f t="shared" ref="E6:E69" si="0">CONCATENATE(B6,"-",C6)</f>
        <v>7000-19</v>
      </c>
      <c r="F6" s="165" t="str">
        <f t="shared" ref="F6:F69" si="1">CONCATENATE("AG"," -", G6,"--","AC -", H6)</f>
        <v>AG -3--AC -8</v>
      </c>
      <c r="G6" s="152" t="s">
        <v>740</v>
      </c>
      <c r="H6" s="152" t="s">
        <v>741</v>
      </c>
      <c r="I6" s="161" t="str">
        <f t="shared" ref="I6:I69" si="2">CONCATENATE(J6,"- ",K6,"- ",L6,"- ",M6,)</f>
        <v xml:space="preserve">CT- - M- </v>
      </c>
      <c r="J6" s="152" t="s">
        <v>732</v>
      </c>
      <c r="K6" s="152"/>
      <c r="L6" s="152" t="s">
        <v>742</v>
      </c>
      <c r="M6" s="152"/>
      <c r="N6" s="161" t="str">
        <f t="shared" ref="N6:N69" si="3">CONCATENATE(O6,"  ",P6)</f>
        <v xml:space="preserve">O  </v>
      </c>
      <c r="O6" s="152" t="s">
        <v>736</v>
      </c>
      <c r="P6" s="152"/>
      <c r="Q6" s="161" t="str">
        <f t="shared" ref="Q6:Q69" si="4">CONCATENATE(R6,"   ",S6)</f>
        <v xml:space="preserve">F   </v>
      </c>
      <c r="R6" s="152" t="s">
        <v>583</v>
      </c>
      <c r="S6" s="152"/>
    </row>
    <row r="7" spans="1:19">
      <c r="A7" s="151" t="s">
        <v>651</v>
      </c>
      <c r="B7" s="152">
        <v>7000</v>
      </c>
      <c r="C7" s="152">
        <v>24</v>
      </c>
      <c r="D7" s="151" t="s">
        <v>745</v>
      </c>
      <c r="E7" s="151" t="str">
        <f t="shared" si="0"/>
        <v>7000-24</v>
      </c>
      <c r="F7" s="165" t="str">
        <f t="shared" si="1"/>
        <v>AG -3--AC -8</v>
      </c>
      <c r="G7" s="152">
        <v>3</v>
      </c>
      <c r="H7" s="152">
        <v>8</v>
      </c>
      <c r="I7" s="161" t="str">
        <f t="shared" si="2"/>
        <v xml:space="preserve">CT- - M- </v>
      </c>
      <c r="J7" s="152" t="s">
        <v>732</v>
      </c>
      <c r="K7" s="152"/>
      <c r="L7" s="152" t="s">
        <v>742</v>
      </c>
      <c r="M7" s="152"/>
      <c r="N7" s="161" t="str">
        <f t="shared" si="3"/>
        <v xml:space="preserve">O  </v>
      </c>
      <c r="O7" s="152" t="s">
        <v>736</v>
      </c>
      <c r="P7" s="152"/>
      <c r="Q7" s="161" t="str">
        <f t="shared" si="4"/>
        <v xml:space="preserve">F   </v>
      </c>
      <c r="R7" s="152" t="s">
        <v>583</v>
      </c>
      <c r="S7" s="152"/>
    </row>
    <row r="8" spans="1:19">
      <c r="A8" s="151" t="s">
        <v>651</v>
      </c>
      <c r="B8" s="152">
        <v>7000</v>
      </c>
      <c r="C8" s="152">
        <v>34</v>
      </c>
      <c r="D8" s="151" t="s">
        <v>746</v>
      </c>
      <c r="E8" s="151" t="str">
        <f t="shared" si="0"/>
        <v>7000-34</v>
      </c>
      <c r="F8" s="165" t="str">
        <f t="shared" si="1"/>
        <v>AG ---AC -</v>
      </c>
      <c r="G8" s="152"/>
      <c r="H8" s="152"/>
      <c r="I8" s="161" t="str">
        <f t="shared" si="2"/>
        <v xml:space="preserve">- - - </v>
      </c>
      <c r="J8" s="152"/>
      <c r="K8" s="152"/>
      <c r="L8" s="152"/>
      <c r="M8" s="152"/>
      <c r="N8" s="161" t="str">
        <f t="shared" si="3"/>
        <v xml:space="preserve">  </v>
      </c>
      <c r="O8" s="152"/>
      <c r="P8" s="152"/>
      <c r="Q8" s="161" t="str">
        <f t="shared" si="4"/>
        <v xml:space="preserve">   </v>
      </c>
      <c r="R8" s="152"/>
      <c r="S8" s="152"/>
    </row>
    <row r="9" spans="1:19">
      <c r="A9" s="151" t="s">
        <v>651</v>
      </c>
      <c r="B9" s="152">
        <v>7000</v>
      </c>
      <c r="C9" s="152">
        <v>34.01</v>
      </c>
      <c r="D9" s="151" t="s">
        <v>338</v>
      </c>
      <c r="E9" s="151" t="str">
        <f t="shared" si="0"/>
        <v>7000-34,01</v>
      </c>
      <c r="F9" s="165" t="str">
        <f t="shared" si="1"/>
        <v>AG -3--AC -8</v>
      </c>
      <c r="G9" s="152" t="s">
        <v>740</v>
      </c>
      <c r="H9" s="152" t="s">
        <v>741</v>
      </c>
      <c r="I9" s="161" t="str">
        <f t="shared" si="2"/>
        <v xml:space="preserve">CT- - M- </v>
      </c>
      <c r="J9" s="152" t="s">
        <v>732</v>
      </c>
      <c r="K9" s="152"/>
      <c r="L9" s="152" t="s">
        <v>742</v>
      </c>
      <c r="M9" s="152"/>
      <c r="N9" s="161" t="str">
        <f t="shared" si="3"/>
        <v xml:space="preserve">O  </v>
      </c>
      <c r="O9" s="152" t="s">
        <v>736</v>
      </c>
      <c r="P9" s="152"/>
      <c r="Q9" s="161" t="str">
        <f t="shared" si="4"/>
        <v xml:space="preserve">F   </v>
      </c>
      <c r="R9" s="152" t="s">
        <v>583</v>
      </c>
      <c r="S9" s="152"/>
    </row>
    <row r="10" spans="1:19">
      <c r="A10" s="151" t="s">
        <v>651</v>
      </c>
      <c r="B10" s="152">
        <v>7000</v>
      </c>
      <c r="C10" s="152">
        <v>51</v>
      </c>
      <c r="D10" s="151" t="s">
        <v>747</v>
      </c>
      <c r="E10" s="151" t="str">
        <f t="shared" si="0"/>
        <v>7000-51</v>
      </c>
      <c r="F10" s="165" t="str">
        <f t="shared" si="1"/>
        <v>AG ---AC -</v>
      </c>
      <c r="G10" s="152"/>
      <c r="H10" s="152"/>
      <c r="I10" s="161" t="str">
        <f t="shared" si="2"/>
        <v xml:space="preserve">- - - </v>
      </c>
      <c r="J10" s="152"/>
      <c r="K10" s="152"/>
      <c r="L10" s="152"/>
      <c r="M10" s="152"/>
      <c r="N10" s="161" t="str">
        <f t="shared" si="3"/>
        <v xml:space="preserve">  </v>
      </c>
      <c r="O10" s="152"/>
      <c r="P10" s="152"/>
      <c r="Q10" s="161" t="str">
        <f t="shared" si="4"/>
        <v xml:space="preserve">   </v>
      </c>
      <c r="R10" s="152"/>
      <c r="S10" s="152"/>
    </row>
    <row r="11" spans="1:19">
      <c r="A11" s="151" t="s">
        <v>651</v>
      </c>
      <c r="B11" s="152">
        <v>7000</v>
      </c>
      <c r="C11" s="152">
        <v>51.13</v>
      </c>
      <c r="D11" s="151" t="s">
        <v>342</v>
      </c>
      <c r="E11" s="151" t="str">
        <f t="shared" si="0"/>
        <v>7000-51,13</v>
      </c>
      <c r="F11" s="165" t="str">
        <f t="shared" si="1"/>
        <v>AG -3--AC -8</v>
      </c>
      <c r="G11" s="152">
        <v>3</v>
      </c>
      <c r="H11" s="152">
        <v>8</v>
      </c>
      <c r="I11" s="161" t="str">
        <f t="shared" si="2"/>
        <v xml:space="preserve">CT- - M- </v>
      </c>
      <c r="J11" s="152" t="s">
        <v>732</v>
      </c>
      <c r="K11" s="152"/>
      <c r="L11" s="152" t="s">
        <v>742</v>
      </c>
      <c r="M11" s="152"/>
      <c r="N11" s="161" t="str">
        <f t="shared" si="3"/>
        <v xml:space="preserve">O  </v>
      </c>
      <c r="O11" s="152" t="s">
        <v>736</v>
      </c>
      <c r="P11" s="152"/>
      <c r="Q11" s="161" t="str">
        <f t="shared" si="4"/>
        <v xml:space="preserve">F   </v>
      </c>
      <c r="R11" s="152" t="s">
        <v>583</v>
      </c>
      <c r="S11" s="152"/>
    </row>
    <row r="12" spans="1:19">
      <c r="A12" s="151"/>
      <c r="B12" s="152"/>
      <c r="C12" s="152"/>
      <c r="D12" s="151"/>
      <c r="E12" s="151" t="str">
        <f t="shared" si="0"/>
        <v>-</v>
      </c>
      <c r="F12" s="165" t="str">
        <f t="shared" si="1"/>
        <v>AG ---AC -</v>
      </c>
      <c r="G12" s="152"/>
      <c r="H12" s="152"/>
      <c r="I12" s="161" t="str">
        <f t="shared" si="2"/>
        <v xml:space="preserve">- - - </v>
      </c>
      <c r="J12" s="152"/>
      <c r="K12" s="152"/>
      <c r="L12" s="152"/>
      <c r="M12" s="152"/>
      <c r="N12" s="161" t="str">
        <f t="shared" si="3"/>
        <v xml:space="preserve">  </v>
      </c>
      <c r="O12" s="152"/>
      <c r="P12" s="152"/>
      <c r="Q12" s="161" t="str">
        <f t="shared" si="4"/>
        <v xml:space="preserve">   </v>
      </c>
      <c r="R12" s="152"/>
      <c r="S12" s="152"/>
    </row>
    <row r="13" spans="1:19">
      <c r="A13" s="151" t="s">
        <v>748</v>
      </c>
      <c r="B13" s="152">
        <v>7010</v>
      </c>
      <c r="C13" s="152" t="s">
        <v>749</v>
      </c>
      <c r="D13" s="151" t="s">
        <v>746</v>
      </c>
      <c r="E13" s="151" t="str">
        <f t="shared" si="0"/>
        <v>7010-34</v>
      </c>
      <c r="F13" s="165" t="str">
        <f t="shared" si="1"/>
        <v>AG ---AC -</v>
      </c>
      <c r="G13" s="152"/>
      <c r="H13" s="152"/>
      <c r="I13" s="161" t="str">
        <f t="shared" si="2"/>
        <v xml:space="preserve">- - - </v>
      </c>
      <c r="J13" s="152"/>
      <c r="K13" s="152"/>
      <c r="L13" s="152"/>
      <c r="M13" s="152"/>
      <c r="N13" s="161" t="str">
        <f t="shared" si="3"/>
        <v xml:space="preserve">  </v>
      </c>
      <c r="O13" s="152"/>
      <c r="P13" s="152"/>
      <c r="Q13" s="161" t="str">
        <f t="shared" si="4"/>
        <v xml:space="preserve">   </v>
      </c>
      <c r="R13" s="152"/>
      <c r="S13" s="152"/>
    </row>
    <row r="14" spans="1:19">
      <c r="A14" s="151" t="s">
        <v>748</v>
      </c>
      <c r="B14" s="152">
        <v>7010</v>
      </c>
      <c r="C14" s="152">
        <v>34.03</v>
      </c>
      <c r="D14" s="151" t="s">
        <v>750</v>
      </c>
      <c r="E14" s="151" t="str">
        <f t="shared" si="0"/>
        <v>7010-34,03</v>
      </c>
      <c r="F14" s="165" t="str">
        <f t="shared" si="1"/>
        <v>AG -3--AC -</v>
      </c>
      <c r="G14" s="152" t="s">
        <v>740</v>
      </c>
      <c r="H14" s="152"/>
      <c r="I14" s="161" t="str">
        <f t="shared" si="2"/>
        <v xml:space="preserve">- E- - </v>
      </c>
      <c r="J14" s="152"/>
      <c r="K14" s="152" t="s">
        <v>733</v>
      </c>
      <c r="L14" s="152"/>
      <c r="M14" s="152"/>
      <c r="N14" s="161" t="str">
        <f t="shared" si="3"/>
        <v xml:space="preserve">O  </v>
      </c>
      <c r="O14" s="152" t="s">
        <v>736</v>
      </c>
      <c r="P14" s="152"/>
      <c r="Q14" s="161" t="str">
        <f t="shared" si="4"/>
        <v xml:space="preserve">F   </v>
      </c>
      <c r="R14" s="152" t="s">
        <v>583</v>
      </c>
      <c r="S14" s="152"/>
    </row>
    <row r="15" spans="1:19">
      <c r="A15" s="151" t="s">
        <v>748</v>
      </c>
      <c r="B15" s="152">
        <v>7010</v>
      </c>
      <c r="C15" s="152">
        <v>34.049999999999997</v>
      </c>
      <c r="D15" s="151" t="s">
        <v>358</v>
      </c>
      <c r="E15" s="151" t="str">
        <f t="shared" si="0"/>
        <v>7010-34,05</v>
      </c>
      <c r="F15" s="165" t="str">
        <f t="shared" si="1"/>
        <v>AG -3--AC -2</v>
      </c>
      <c r="G15" s="152">
        <v>3</v>
      </c>
      <c r="H15" s="152">
        <v>2</v>
      </c>
      <c r="I15" s="161" t="str">
        <f t="shared" si="2"/>
        <v xml:space="preserve">- E- - </v>
      </c>
      <c r="J15" s="152"/>
      <c r="K15" s="152" t="s">
        <v>733</v>
      </c>
      <c r="L15" s="152"/>
      <c r="M15" s="152"/>
      <c r="N15" s="161" t="str">
        <f t="shared" si="3"/>
        <v xml:space="preserve">O  </v>
      </c>
      <c r="O15" s="152" t="s">
        <v>736</v>
      </c>
      <c r="P15" s="152"/>
      <c r="Q15" s="161" t="str">
        <f t="shared" si="4"/>
        <v xml:space="preserve">F   </v>
      </c>
      <c r="R15" s="152" t="s">
        <v>583</v>
      </c>
      <c r="S15" s="152"/>
    </row>
    <row r="16" spans="1:19">
      <c r="A16" s="151" t="s">
        <v>748</v>
      </c>
      <c r="B16" s="152">
        <v>7010</v>
      </c>
      <c r="C16" s="152">
        <v>52</v>
      </c>
      <c r="D16" s="151" t="s">
        <v>751</v>
      </c>
      <c r="E16" s="151" t="str">
        <f t="shared" si="0"/>
        <v>7010-52</v>
      </c>
      <c r="F16" s="165" t="str">
        <f t="shared" si="1"/>
        <v>AG ---AC -</v>
      </c>
      <c r="G16" s="152"/>
      <c r="H16" s="152"/>
      <c r="I16" s="161" t="str">
        <f t="shared" si="2"/>
        <v xml:space="preserve">- - - </v>
      </c>
      <c r="J16" s="152"/>
      <c r="K16" s="152"/>
      <c r="L16" s="152"/>
      <c r="M16" s="152"/>
      <c r="N16" s="161" t="str">
        <f t="shared" si="3"/>
        <v xml:space="preserve">  </v>
      </c>
      <c r="O16" s="152"/>
      <c r="P16" s="152"/>
      <c r="Q16" s="161" t="str">
        <f t="shared" si="4"/>
        <v xml:space="preserve">   </v>
      </c>
      <c r="R16" s="152"/>
      <c r="S16" s="152"/>
    </row>
    <row r="17" spans="1:19">
      <c r="A17" s="151" t="s">
        <v>748</v>
      </c>
      <c r="B17" s="152">
        <v>7010</v>
      </c>
      <c r="C17" s="152">
        <v>52.01</v>
      </c>
      <c r="D17" s="169" t="s">
        <v>321</v>
      </c>
      <c r="E17" s="151" t="str">
        <f t="shared" si="0"/>
        <v>7010-52,01</v>
      </c>
      <c r="F17" s="165" t="str">
        <f t="shared" si="1"/>
        <v>AG -3--AC -4</v>
      </c>
      <c r="G17" s="152">
        <v>3</v>
      </c>
      <c r="H17" s="152">
        <v>4</v>
      </c>
      <c r="I17" s="161" t="str">
        <f t="shared" si="2"/>
        <v>- - M- S</v>
      </c>
      <c r="J17" s="152"/>
      <c r="K17" s="152"/>
      <c r="L17" s="152" t="s">
        <v>742</v>
      </c>
      <c r="M17" s="152" t="s">
        <v>735</v>
      </c>
      <c r="N17" s="161" t="str">
        <f t="shared" si="3"/>
        <v xml:space="preserve">O  </v>
      </c>
      <c r="O17" s="152" t="s">
        <v>736</v>
      </c>
      <c r="P17" s="152"/>
      <c r="Q17" s="161" t="str">
        <f t="shared" si="4"/>
        <v>F   D</v>
      </c>
      <c r="R17" s="152" t="s">
        <v>583</v>
      </c>
      <c r="S17" s="152" t="s">
        <v>152</v>
      </c>
    </row>
    <row r="18" spans="1:19">
      <c r="A18" s="151" t="s">
        <v>748</v>
      </c>
      <c r="B18" s="152">
        <v>7010</v>
      </c>
      <c r="C18" s="152">
        <v>53</v>
      </c>
      <c r="D18" s="151" t="s">
        <v>752</v>
      </c>
      <c r="E18" s="151" t="str">
        <f t="shared" si="0"/>
        <v>7010-53</v>
      </c>
      <c r="F18" s="165" t="str">
        <f t="shared" si="1"/>
        <v>AG ---AC -</v>
      </c>
      <c r="G18" s="152"/>
      <c r="H18" s="152"/>
      <c r="I18" s="161" t="str">
        <f t="shared" si="2"/>
        <v xml:space="preserve">- - - </v>
      </c>
      <c r="J18" s="152"/>
      <c r="K18" s="152"/>
      <c r="L18" s="152"/>
      <c r="M18" s="152"/>
      <c r="N18" s="161" t="str">
        <f t="shared" si="3"/>
        <v xml:space="preserve">  </v>
      </c>
      <c r="O18" s="152"/>
      <c r="P18" s="152"/>
      <c r="Q18" s="161" t="str">
        <f t="shared" si="4"/>
        <v xml:space="preserve">   </v>
      </c>
      <c r="R18" s="152"/>
      <c r="S18" s="152"/>
    </row>
    <row r="19" spans="1:19">
      <c r="A19" s="151" t="s">
        <v>748</v>
      </c>
      <c r="B19" s="152">
        <v>7010</v>
      </c>
      <c r="C19" s="152">
        <v>53.02</v>
      </c>
      <c r="D19" s="151" t="s">
        <v>322</v>
      </c>
      <c r="E19" s="151" t="str">
        <f t="shared" si="0"/>
        <v>7010-53,02</v>
      </c>
      <c r="F19" s="165" t="str">
        <f t="shared" si="1"/>
        <v>AG -3--AC -9</v>
      </c>
      <c r="G19" s="152">
        <v>3</v>
      </c>
      <c r="H19" s="152">
        <v>9</v>
      </c>
      <c r="I19" s="161" t="str">
        <f t="shared" si="2"/>
        <v xml:space="preserve">CT- - D- </v>
      </c>
      <c r="J19" s="152" t="s">
        <v>732</v>
      </c>
      <c r="K19" s="152"/>
      <c r="L19" s="152" t="s">
        <v>152</v>
      </c>
      <c r="M19" s="152"/>
      <c r="N19" s="161" t="str">
        <f t="shared" si="3"/>
        <v xml:space="preserve">O  </v>
      </c>
      <c r="O19" s="152" t="s">
        <v>736</v>
      </c>
      <c r="P19" s="152"/>
      <c r="Q19" s="161" t="str">
        <f t="shared" si="4"/>
        <v xml:space="preserve">   D</v>
      </c>
      <c r="R19" s="152"/>
      <c r="S19" s="152" t="s">
        <v>152</v>
      </c>
    </row>
    <row r="20" spans="1:19">
      <c r="A20" s="151" t="s">
        <v>748</v>
      </c>
      <c r="B20" s="152">
        <v>7010</v>
      </c>
      <c r="C20" s="152">
        <v>53.03</v>
      </c>
      <c r="D20" s="151" t="s">
        <v>323</v>
      </c>
      <c r="E20" s="151" t="str">
        <f t="shared" si="0"/>
        <v>7010-53,03</v>
      </c>
      <c r="F20" s="165" t="str">
        <f t="shared" si="1"/>
        <v>AG -3--AC -9</v>
      </c>
      <c r="G20" s="152">
        <v>3</v>
      </c>
      <c r="H20" s="152">
        <v>9</v>
      </c>
      <c r="I20" s="161" t="str">
        <f t="shared" si="2"/>
        <v xml:space="preserve">CT- - D- </v>
      </c>
      <c r="J20" s="152" t="s">
        <v>732</v>
      </c>
      <c r="K20" s="152"/>
      <c r="L20" s="152" t="s">
        <v>152</v>
      </c>
      <c r="M20" s="152"/>
      <c r="N20" s="161" t="str">
        <f t="shared" si="3"/>
        <v xml:space="preserve">O  </v>
      </c>
      <c r="O20" s="152" t="s">
        <v>736</v>
      </c>
      <c r="P20" s="152"/>
      <c r="Q20" s="161" t="str">
        <f t="shared" si="4"/>
        <v xml:space="preserve">   D</v>
      </c>
      <c r="R20" s="152"/>
      <c r="S20" s="152" t="s">
        <v>152</v>
      </c>
    </row>
    <row r="21" spans="1:19">
      <c r="A21" s="151" t="s">
        <v>748</v>
      </c>
      <c r="B21" s="152">
        <v>7010</v>
      </c>
      <c r="C21" s="152">
        <v>53.04</v>
      </c>
      <c r="D21" s="151" t="s">
        <v>324</v>
      </c>
      <c r="E21" s="151" t="str">
        <f t="shared" si="0"/>
        <v>7010-53,04</v>
      </c>
      <c r="F21" s="165" t="str">
        <f t="shared" si="1"/>
        <v>AG -3--AC -9</v>
      </c>
      <c r="G21" s="152">
        <v>3</v>
      </c>
      <c r="H21" s="152">
        <v>9</v>
      </c>
      <c r="I21" s="161" t="str">
        <f t="shared" si="2"/>
        <v xml:space="preserve">CT- - M- </v>
      </c>
      <c r="J21" s="152" t="s">
        <v>732</v>
      </c>
      <c r="K21" s="152"/>
      <c r="L21" s="152" t="s">
        <v>742</v>
      </c>
      <c r="M21" s="152"/>
      <c r="N21" s="161" t="str">
        <f t="shared" si="3"/>
        <v xml:space="preserve">O  </v>
      </c>
      <c r="O21" s="152" t="s">
        <v>736</v>
      </c>
      <c r="P21" s="152"/>
      <c r="Q21" s="161" t="str">
        <f t="shared" si="4"/>
        <v xml:space="preserve">F   </v>
      </c>
      <c r="R21" s="152" t="s">
        <v>583</v>
      </c>
      <c r="S21" s="152"/>
    </row>
    <row r="22" spans="1:19">
      <c r="A22" s="151"/>
      <c r="B22" s="152"/>
      <c r="C22" s="152"/>
      <c r="D22" s="151"/>
      <c r="E22" s="151" t="str">
        <f t="shared" si="0"/>
        <v>-</v>
      </c>
      <c r="F22" s="165" t="str">
        <f t="shared" si="1"/>
        <v>AG ---AC -</v>
      </c>
      <c r="G22" s="152"/>
      <c r="H22" s="152"/>
      <c r="I22" s="161" t="str">
        <f t="shared" si="2"/>
        <v xml:space="preserve">- - - </v>
      </c>
      <c r="J22" s="152"/>
      <c r="K22" s="152"/>
      <c r="L22" s="152"/>
      <c r="M22" s="152"/>
      <c r="N22" s="161" t="str">
        <f t="shared" si="3"/>
        <v xml:space="preserve">  </v>
      </c>
      <c r="O22" s="152"/>
      <c r="P22" s="152"/>
      <c r="Q22" s="161" t="str">
        <f t="shared" si="4"/>
        <v xml:space="preserve">   </v>
      </c>
      <c r="R22" s="152"/>
      <c r="S22" s="152"/>
    </row>
    <row r="23" spans="1:19">
      <c r="A23" s="151" t="s">
        <v>87</v>
      </c>
      <c r="B23" s="152">
        <v>7110</v>
      </c>
      <c r="C23" s="152" t="s">
        <v>753</v>
      </c>
      <c r="D23" s="151" t="s">
        <v>754</v>
      </c>
      <c r="E23" s="151" t="str">
        <f t="shared" si="0"/>
        <v>7110-02</v>
      </c>
      <c r="F23" s="165" t="str">
        <f t="shared" si="1"/>
        <v>AG ---AC -</v>
      </c>
      <c r="G23" s="152"/>
      <c r="H23" s="152"/>
      <c r="I23" s="161" t="str">
        <f t="shared" si="2"/>
        <v xml:space="preserve">- - - </v>
      </c>
      <c r="J23" s="152"/>
      <c r="K23" s="152"/>
      <c r="L23" s="152"/>
      <c r="M23" s="152"/>
      <c r="N23" s="161" t="str">
        <f t="shared" si="3"/>
        <v xml:space="preserve">  </v>
      </c>
      <c r="O23" s="152"/>
      <c r="P23" s="152"/>
      <c r="Q23" s="161" t="str">
        <f t="shared" si="4"/>
        <v xml:space="preserve">   </v>
      </c>
      <c r="R23" s="152"/>
      <c r="S23" s="152"/>
    </row>
    <row r="24" spans="1:19">
      <c r="A24" s="151" t="s">
        <v>87</v>
      </c>
      <c r="B24" s="152">
        <v>7110</v>
      </c>
      <c r="C24" s="152" t="s">
        <v>755</v>
      </c>
      <c r="D24" s="151" t="s">
        <v>756</v>
      </c>
      <c r="E24" s="151" t="str">
        <f t="shared" si="0"/>
        <v>7110-02.11</v>
      </c>
      <c r="F24" s="165" t="str">
        <f t="shared" si="1"/>
        <v>AG -3--AC -8</v>
      </c>
      <c r="G24" s="152" t="s">
        <v>740</v>
      </c>
      <c r="H24" s="152" t="s">
        <v>741</v>
      </c>
      <c r="I24" s="161" t="str">
        <f t="shared" si="2"/>
        <v xml:space="preserve">CT- - M- </v>
      </c>
      <c r="J24" s="152" t="s">
        <v>732</v>
      </c>
      <c r="K24" s="152"/>
      <c r="L24" s="152" t="s">
        <v>742</v>
      </c>
      <c r="M24" s="152"/>
      <c r="N24" s="161" t="str">
        <f t="shared" si="3"/>
        <v xml:space="preserve">O  </v>
      </c>
      <c r="O24" s="152" t="s">
        <v>736</v>
      </c>
      <c r="P24" s="152"/>
      <c r="Q24" s="161" t="str">
        <f t="shared" si="4"/>
        <v xml:space="preserve">F   </v>
      </c>
      <c r="R24" s="152" t="s">
        <v>583</v>
      </c>
      <c r="S24" s="152"/>
    </row>
    <row r="25" spans="1:19">
      <c r="A25" s="151" t="s">
        <v>87</v>
      </c>
      <c r="B25" s="152">
        <v>7110</v>
      </c>
      <c r="C25" s="152">
        <v>34</v>
      </c>
      <c r="D25" s="151" t="s">
        <v>746</v>
      </c>
      <c r="E25" s="151" t="str">
        <f t="shared" si="0"/>
        <v>7110-34</v>
      </c>
      <c r="F25" s="165" t="str">
        <f t="shared" si="1"/>
        <v>AG ---AC -</v>
      </c>
      <c r="G25" s="152"/>
      <c r="H25" s="152"/>
      <c r="I25" s="161" t="str">
        <f t="shared" si="2"/>
        <v xml:space="preserve">- - - </v>
      </c>
      <c r="J25" s="152"/>
      <c r="K25" s="152"/>
      <c r="L25" s="152"/>
      <c r="M25" s="152"/>
      <c r="N25" s="161" t="str">
        <f t="shared" si="3"/>
        <v xml:space="preserve">  </v>
      </c>
      <c r="O25" s="152"/>
      <c r="P25" s="152"/>
      <c r="Q25" s="161" t="str">
        <f t="shared" si="4"/>
        <v xml:space="preserve">   </v>
      </c>
      <c r="R25" s="152"/>
      <c r="S25" s="152"/>
    </row>
    <row r="26" spans="1:19">
      <c r="A26" s="151" t="s">
        <v>87</v>
      </c>
      <c r="B26" s="152">
        <v>7110</v>
      </c>
      <c r="C26" s="152">
        <v>34.03</v>
      </c>
      <c r="D26" s="151" t="s">
        <v>256</v>
      </c>
      <c r="E26" s="151" t="str">
        <f t="shared" si="0"/>
        <v>7110-34,03</v>
      </c>
      <c r="F26" s="165" t="str">
        <f t="shared" si="1"/>
        <v>AG -3--AC -</v>
      </c>
      <c r="G26" s="152">
        <v>3</v>
      </c>
      <c r="H26" s="152"/>
      <c r="I26" s="161" t="str">
        <f t="shared" si="2"/>
        <v xml:space="preserve">- E- - </v>
      </c>
      <c r="J26" s="152"/>
      <c r="K26" s="152" t="s">
        <v>733</v>
      </c>
      <c r="L26" s="152"/>
      <c r="M26" s="152"/>
      <c r="N26" s="161" t="str">
        <f t="shared" si="3"/>
        <v xml:space="preserve">O  </v>
      </c>
      <c r="O26" s="152" t="s">
        <v>736</v>
      </c>
      <c r="P26" s="152"/>
      <c r="Q26" s="161" t="str">
        <f t="shared" si="4"/>
        <v xml:space="preserve">F   </v>
      </c>
      <c r="R26" s="152" t="s">
        <v>583</v>
      </c>
      <c r="S26" s="152"/>
    </row>
    <row r="27" spans="1:19">
      <c r="A27" s="151"/>
      <c r="B27" s="152"/>
      <c r="C27" s="152"/>
      <c r="D27" s="151"/>
      <c r="E27" s="151" t="str">
        <f t="shared" si="0"/>
        <v>-</v>
      </c>
      <c r="F27" s="165" t="str">
        <f t="shared" si="1"/>
        <v>AG ---AC -</v>
      </c>
      <c r="G27" s="152"/>
      <c r="H27" s="152"/>
      <c r="I27" s="161" t="str">
        <f t="shared" si="2"/>
        <v xml:space="preserve">- - - </v>
      </c>
      <c r="J27" s="152"/>
      <c r="K27" s="152"/>
      <c r="L27" s="152"/>
      <c r="M27" s="152"/>
      <c r="N27" s="161" t="str">
        <f t="shared" si="3"/>
        <v xml:space="preserve">  </v>
      </c>
      <c r="O27" s="152"/>
      <c r="P27" s="152"/>
      <c r="Q27" s="161" t="str">
        <f t="shared" si="4"/>
        <v xml:space="preserve">   </v>
      </c>
      <c r="R27" s="152"/>
      <c r="S27" s="152"/>
    </row>
    <row r="28" spans="1:19">
      <c r="A28" s="151" t="s">
        <v>757</v>
      </c>
      <c r="B28" s="152">
        <v>7111</v>
      </c>
      <c r="C28" s="152">
        <v>14</v>
      </c>
      <c r="D28" s="151" t="s">
        <v>758</v>
      </c>
      <c r="E28" s="151" t="str">
        <f t="shared" si="0"/>
        <v>7111-14</v>
      </c>
      <c r="F28" s="165" t="str">
        <f t="shared" si="1"/>
        <v>AG ---AC -</v>
      </c>
      <c r="G28" s="152"/>
      <c r="H28" s="152"/>
      <c r="I28" s="161" t="str">
        <f t="shared" si="2"/>
        <v xml:space="preserve">- - - </v>
      </c>
      <c r="J28" s="152"/>
      <c r="K28" s="152"/>
      <c r="L28" s="152"/>
      <c r="M28" s="152"/>
      <c r="N28" s="161" t="str">
        <f t="shared" si="3"/>
        <v xml:space="preserve">  </v>
      </c>
      <c r="O28" s="152"/>
      <c r="P28" s="152"/>
      <c r="Q28" s="161" t="str">
        <f t="shared" si="4"/>
        <v xml:space="preserve">   </v>
      </c>
      <c r="R28" s="152"/>
      <c r="S28" s="152"/>
    </row>
    <row r="29" spans="1:19">
      <c r="A29" s="151" t="s">
        <v>757</v>
      </c>
      <c r="B29" s="152">
        <v>7111</v>
      </c>
      <c r="C29" s="152">
        <v>14.01</v>
      </c>
      <c r="D29" s="151" t="s">
        <v>35</v>
      </c>
      <c r="E29" s="151" t="str">
        <f t="shared" si="0"/>
        <v>7111-14,01</v>
      </c>
      <c r="F29" s="165" t="str">
        <f t="shared" si="1"/>
        <v>AG -3--AC -18</v>
      </c>
      <c r="G29" s="152" t="s">
        <v>740</v>
      </c>
      <c r="H29" s="152" t="s">
        <v>759</v>
      </c>
      <c r="I29" s="161" t="str">
        <f t="shared" si="2"/>
        <v xml:space="preserve">CT- - D- </v>
      </c>
      <c r="J29" s="152" t="s">
        <v>732</v>
      </c>
      <c r="K29" s="152"/>
      <c r="L29" s="152" t="s">
        <v>152</v>
      </c>
      <c r="M29" s="152"/>
      <c r="N29" s="161" t="str">
        <f t="shared" si="3"/>
        <v xml:space="preserve">  C</v>
      </c>
      <c r="O29" s="152"/>
      <c r="P29" s="152" t="s">
        <v>151</v>
      </c>
      <c r="Q29" s="161" t="str">
        <f t="shared" si="4"/>
        <v xml:space="preserve">   D</v>
      </c>
      <c r="R29" s="152"/>
      <c r="S29" s="152" t="s">
        <v>152</v>
      </c>
    </row>
    <row r="30" spans="1:19">
      <c r="A30" s="151" t="s">
        <v>757</v>
      </c>
      <c r="B30" s="152">
        <v>7111</v>
      </c>
      <c r="C30" s="152">
        <v>23</v>
      </c>
      <c r="D30" s="151" t="s">
        <v>760</v>
      </c>
      <c r="E30" s="151" t="str">
        <f t="shared" si="0"/>
        <v>7111-23</v>
      </c>
      <c r="F30" s="165" t="str">
        <f t="shared" si="1"/>
        <v>AG -3--AC -18</v>
      </c>
      <c r="G30" s="152" t="s">
        <v>740</v>
      </c>
      <c r="H30" s="152" t="s">
        <v>759</v>
      </c>
      <c r="I30" s="161" t="str">
        <f t="shared" si="2"/>
        <v>- - M- S</v>
      </c>
      <c r="J30" s="152"/>
      <c r="K30" s="152"/>
      <c r="L30" s="152" t="s">
        <v>742</v>
      </c>
      <c r="M30" s="152" t="s">
        <v>735</v>
      </c>
      <c r="N30" s="161" t="str">
        <f t="shared" si="3"/>
        <v xml:space="preserve">O  </v>
      </c>
      <c r="O30" s="152" t="s">
        <v>736</v>
      </c>
      <c r="P30" s="152"/>
      <c r="Q30" s="161" t="str">
        <f t="shared" si="4"/>
        <v xml:space="preserve">F   </v>
      </c>
      <c r="R30" s="152" t="s">
        <v>583</v>
      </c>
      <c r="S30" s="152"/>
    </row>
    <row r="31" spans="1:19">
      <c r="A31" s="151" t="s">
        <v>757</v>
      </c>
      <c r="B31" s="152">
        <v>7111</v>
      </c>
      <c r="C31" s="152" t="s">
        <v>749</v>
      </c>
      <c r="D31" s="151" t="s">
        <v>746</v>
      </c>
      <c r="E31" s="151" t="str">
        <f t="shared" si="0"/>
        <v>7111-34</v>
      </c>
      <c r="F31" s="165" t="str">
        <f t="shared" si="1"/>
        <v>AG ---AC -</v>
      </c>
      <c r="G31" s="152"/>
      <c r="H31" s="152"/>
      <c r="I31" s="161" t="str">
        <f t="shared" si="2"/>
        <v xml:space="preserve">- - - </v>
      </c>
      <c r="J31" s="152"/>
      <c r="K31" s="152"/>
      <c r="L31" s="152"/>
      <c r="M31" s="152"/>
      <c r="N31" s="161" t="str">
        <f t="shared" si="3"/>
        <v xml:space="preserve">  </v>
      </c>
      <c r="O31" s="152"/>
      <c r="P31" s="152"/>
      <c r="Q31" s="161" t="str">
        <f t="shared" si="4"/>
        <v xml:space="preserve">   </v>
      </c>
      <c r="R31" s="152"/>
      <c r="S31" s="152"/>
    </row>
    <row r="32" spans="1:19">
      <c r="A32" s="151" t="s">
        <v>757</v>
      </c>
      <c r="B32" s="152">
        <v>7111</v>
      </c>
      <c r="C32" s="152">
        <v>34.03</v>
      </c>
      <c r="D32" s="151" t="s">
        <v>750</v>
      </c>
      <c r="E32" s="151" t="str">
        <f t="shared" si="0"/>
        <v>7111-34,03</v>
      </c>
      <c r="F32" s="165" t="str">
        <f t="shared" si="1"/>
        <v>AG -2--AC -</v>
      </c>
      <c r="G32" s="152">
        <v>2</v>
      </c>
      <c r="H32" s="152"/>
      <c r="I32" s="161" t="str">
        <f t="shared" si="2"/>
        <v xml:space="preserve">- E- - </v>
      </c>
      <c r="J32" s="152"/>
      <c r="K32" s="152" t="s">
        <v>733</v>
      </c>
      <c r="L32" s="152"/>
      <c r="M32" s="152"/>
      <c r="N32" s="161" t="str">
        <f t="shared" si="3"/>
        <v xml:space="preserve">O  </v>
      </c>
      <c r="O32" s="152" t="s">
        <v>736</v>
      </c>
      <c r="P32" s="152"/>
      <c r="Q32" s="161" t="str">
        <f t="shared" si="4"/>
        <v xml:space="preserve">F   </v>
      </c>
      <c r="R32" s="152" t="s">
        <v>583</v>
      </c>
      <c r="S32" s="152"/>
    </row>
    <row r="33" spans="1:19">
      <c r="A33" s="151"/>
      <c r="B33" s="152"/>
      <c r="C33" s="152"/>
      <c r="D33" s="151"/>
      <c r="E33" s="151" t="str">
        <f t="shared" si="0"/>
        <v>-</v>
      </c>
      <c r="F33" s="165" t="str">
        <f t="shared" si="1"/>
        <v>AG ---AC -</v>
      </c>
      <c r="G33" s="152"/>
      <c r="H33" s="152"/>
      <c r="I33" s="161" t="str">
        <f t="shared" si="2"/>
        <v xml:space="preserve">- - - </v>
      </c>
      <c r="J33" s="152"/>
      <c r="K33" s="152"/>
      <c r="L33" s="152"/>
      <c r="M33" s="152"/>
      <c r="N33" s="161" t="str">
        <f t="shared" si="3"/>
        <v xml:space="preserve">  </v>
      </c>
      <c r="O33" s="152"/>
      <c r="P33" s="152"/>
      <c r="Q33" s="161" t="str">
        <f t="shared" si="4"/>
        <v xml:space="preserve">   </v>
      </c>
      <c r="R33" s="152"/>
      <c r="S33" s="152"/>
    </row>
    <row r="34" spans="1:19">
      <c r="A34" s="151" t="s">
        <v>761</v>
      </c>
      <c r="B34" s="152">
        <v>7112</v>
      </c>
      <c r="C34" s="152" t="s">
        <v>594</v>
      </c>
      <c r="D34" s="151" t="s">
        <v>762</v>
      </c>
      <c r="E34" s="151" t="str">
        <f t="shared" si="0"/>
        <v>7112-01</v>
      </c>
      <c r="F34" s="165" t="str">
        <f t="shared" si="1"/>
        <v>AG ---AC -</v>
      </c>
      <c r="G34" s="152"/>
      <c r="H34" s="152"/>
      <c r="I34" s="161" t="str">
        <f t="shared" si="2"/>
        <v xml:space="preserve">- - - </v>
      </c>
      <c r="J34" s="152"/>
      <c r="K34" s="152"/>
      <c r="L34" s="152"/>
      <c r="M34" s="152"/>
      <c r="N34" s="161" t="str">
        <f t="shared" si="3"/>
        <v xml:space="preserve">  </v>
      </c>
      <c r="O34" s="152"/>
      <c r="P34" s="152"/>
      <c r="Q34" s="161" t="str">
        <f t="shared" si="4"/>
        <v xml:space="preserve">   </v>
      </c>
      <c r="R34" s="152"/>
      <c r="S34" s="152"/>
    </row>
    <row r="35" spans="1:19">
      <c r="A35" s="151" t="s">
        <v>761</v>
      </c>
      <c r="B35" s="152">
        <v>7112</v>
      </c>
      <c r="C35" s="152" t="s">
        <v>694</v>
      </c>
      <c r="D35" s="151" t="s">
        <v>763</v>
      </c>
      <c r="E35" s="151" t="str">
        <f t="shared" si="0"/>
        <v>7112-01.01</v>
      </c>
      <c r="F35" s="165" t="str">
        <f t="shared" si="1"/>
        <v>AG -3--AC -18</v>
      </c>
      <c r="G35" s="152">
        <v>3</v>
      </c>
      <c r="H35" s="152">
        <v>18</v>
      </c>
      <c r="I35" s="161" t="str">
        <f t="shared" si="2"/>
        <v>- - M- S</v>
      </c>
      <c r="J35" s="152"/>
      <c r="K35" s="152"/>
      <c r="L35" s="152" t="s">
        <v>742</v>
      </c>
      <c r="M35" s="152" t="s">
        <v>735</v>
      </c>
      <c r="N35" s="161" t="str">
        <f t="shared" si="3"/>
        <v xml:space="preserve">O  </v>
      </c>
      <c r="O35" s="152" t="s">
        <v>736</v>
      </c>
      <c r="P35" s="152"/>
      <c r="Q35" s="161" t="str">
        <f t="shared" si="4"/>
        <v xml:space="preserve">F   </v>
      </c>
      <c r="R35" s="152" t="s">
        <v>583</v>
      </c>
      <c r="S35" s="152"/>
    </row>
    <row r="36" spans="1:19">
      <c r="A36" s="151" t="s">
        <v>761</v>
      </c>
      <c r="B36" s="152">
        <v>7112</v>
      </c>
      <c r="C36" s="152" t="s">
        <v>695</v>
      </c>
      <c r="D36" s="151" t="s">
        <v>764</v>
      </c>
      <c r="E36" s="151" t="str">
        <f t="shared" si="0"/>
        <v>7112-01.02</v>
      </c>
      <c r="F36" s="165" t="str">
        <f t="shared" si="1"/>
        <v>AG -3--AC -18</v>
      </c>
      <c r="G36" s="152">
        <v>3</v>
      </c>
      <c r="H36" s="152">
        <v>18</v>
      </c>
      <c r="I36" s="161" t="str">
        <f t="shared" si="2"/>
        <v>- - M- S</v>
      </c>
      <c r="J36" s="152"/>
      <c r="K36" s="152"/>
      <c r="L36" s="152" t="s">
        <v>742</v>
      </c>
      <c r="M36" s="152" t="s">
        <v>735</v>
      </c>
      <c r="N36" s="161" t="str">
        <f t="shared" si="3"/>
        <v xml:space="preserve">O  </v>
      </c>
      <c r="O36" s="152" t="s">
        <v>736</v>
      </c>
      <c r="P36" s="152"/>
      <c r="Q36" s="161" t="str">
        <f t="shared" si="4"/>
        <v xml:space="preserve">F   </v>
      </c>
      <c r="R36" s="152" t="s">
        <v>583</v>
      </c>
      <c r="S36" s="152"/>
    </row>
    <row r="37" spans="1:19">
      <c r="A37" s="151" t="s">
        <v>761</v>
      </c>
      <c r="B37" s="152">
        <v>7112</v>
      </c>
      <c r="C37" s="152" t="s">
        <v>696</v>
      </c>
      <c r="D37" s="151" t="s">
        <v>440</v>
      </c>
      <c r="E37" s="151" t="str">
        <f t="shared" si="0"/>
        <v>7112-01.03</v>
      </c>
      <c r="F37" s="165" t="str">
        <f t="shared" si="1"/>
        <v>AG -3--AC -18</v>
      </c>
      <c r="G37" s="152">
        <v>3</v>
      </c>
      <c r="H37" s="152">
        <v>18</v>
      </c>
      <c r="I37" s="161" t="str">
        <f t="shared" si="2"/>
        <v>- - M- S</v>
      </c>
      <c r="J37" s="152"/>
      <c r="K37" s="152"/>
      <c r="L37" s="152" t="s">
        <v>742</v>
      </c>
      <c r="M37" s="152" t="s">
        <v>735</v>
      </c>
      <c r="N37" s="161" t="str">
        <f t="shared" si="3"/>
        <v xml:space="preserve">O  </v>
      </c>
      <c r="O37" s="152" t="s">
        <v>736</v>
      </c>
      <c r="P37" s="152"/>
      <c r="Q37" s="161" t="str">
        <f t="shared" si="4"/>
        <v xml:space="preserve">F   </v>
      </c>
      <c r="R37" s="152" t="s">
        <v>583</v>
      </c>
      <c r="S37" s="152"/>
    </row>
    <row r="38" spans="1:19">
      <c r="A38" s="151" t="s">
        <v>761</v>
      </c>
      <c r="B38" s="152">
        <v>7112</v>
      </c>
      <c r="C38" s="152" t="s">
        <v>697</v>
      </c>
      <c r="D38" s="151" t="s">
        <v>441</v>
      </c>
      <c r="E38" s="151" t="str">
        <f t="shared" si="0"/>
        <v>7112-01.04</v>
      </c>
      <c r="F38" s="165" t="str">
        <f t="shared" si="1"/>
        <v>AG -3--AC -18</v>
      </c>
      <c r="G38" s="152">
        <v>3</v>
      </c>
      <c r="H38" s="152">
        <v>18</v>
      </c>
      <c r="I38" s="161" t="str">
        <f t="shared" si="2"/>
        <v>- - M- S</v>
      </c>
      <c r="J38" s="152"/>
      <c r="K38" s="152"/>
      <c r="L38" s="152" t="s">
        <v>742</v>
      </c>
      <c r="M38" s="152" t="s">
        <v>735</v>
      </c>
      <c r="N38" s="161" t="str">
        <f t="shared" si="3"/>
        <v xml:space="preserve">O  </v>
      </c>
      <c r="O38" s="152" t="s">
        <v>736</v>
      </c>
      <c r="P38" s="152"/>
      <c r="Q38" s="161" t="str">
        <f t="shared" si="4"/>
        <v xml:space="preserve">F   </v>
      </c>
      <c r="R38" s="152" t="s">
        <v>583</v>
      </c>
      <c r="S38" s="152"/>
    </row>
    <row r="39" spans="1:19">
      <c r="A39" s="151" t="s">
        <v>761</v>
      </c>
      <c r="B39" s="152">
        <v>7112</v>
      </c>
      <c r="C39" s="152" t="s">
        <v>698</v>
      </c>
      <c r="D39" s="151" t="s">
        <v>765</v>
      </c>
      <c r="E39" s="151" t="str">
        <f t="shared" si="0"/>
        <v>7112-01.05</v>
      </c>
      <c r="F39" s="165" t="str">
        <f t="shared" si="1"/>
        <v>AG -3--AC -18</v>
      </c>
      <c r="G39" s="152">
        <v>3</v>
      </c>
      <c r="H39" s="152">
        <v>18</v>
      </c>
      <c r="I39" s="161" t="str">
        <f t="shared" si="2"/>
        <v>- - M- S</v>
      </c>
      <c r="J39" s="152"/>
      <c r="K39" s="152"/>
      <c r="L39" s="152" t="s">
        <v>742</v>
      </c>
      <c r="M39" s="152" t="s">
        <v>735</v>
      </c>
      <c r="N39" s="161" t="str">
        <f t="shared" si="3"/>
        <v xml:space="preserve">O  </v>
      </c>
      <c r="O39" s="152" t="s">
        <v>736</v>
      </c>
      <c r="P39" s="152"/>
      <c r="Q39" s="161" t="str">
        <f t="shared" si="4"/>
        <v xml:space="preserve">F   </v>
      </c>
      <c r="R39" s="152" t="s">
        <v>583</v>
      </c>
      <c r="S39" s="152"/>
    </row>
    <row r="40" spans="1:19">
      <c r="A40" s="151" t="s">
        <v>761</v>
      </c>
      <c r="B40" s="152">
        <v>7112</v>
      </c>
      <c r="C40" s="152" t="s">
        <v>699</v>
      </c>
      <c r="D40" s="151" t="s">
        <v>481</v>
      </c>
      <c r="E40" s="151" t="str">
        <f t="shared" si="0"/>
        <v>7112-01.06</v>
      </c>
      <c r="F40" s="165" t="str">
        <f t="shared" si="1"/>
        <v>AG -3--AC -18</v>
      </c>
      <c r="G40" s="152">
        <v>3</v>
      </c>
      <c r="H40" s="152">
        <v>18</v>
      </c>
      <c r="I40" s="161" t="str">
        <f t="shared" si="2"/>
        <v>- - M- S</v>
      </c>
      <c r="J40" s="152"/>
      <c r="K40" s="152"/>
      <c r="L40" s="152" t="s">
        <v>742</v>
      </c>
      <c r="M40" s="152" t="s">
        <v>735</v>
      </c>
      <c r="N40" s="161" t="str">
        <f t="shared" si="3"/>
        <v xml:space="preserve">O  </v>
      </c>
      <c r="O40" s="152" t="s">
        <v>736</v>
      </c>
      <c r="P40" s="152"/>
      <c r="Q40" s="161" t="str">
        <f t="shared" si="4"/>
        <v xml:space="preserve">F   </v>
      </c>
      <c r="R40" s="152" t="s">
        <v>583</v>
      </c>
      <c r="S40" s="152"/>
    </row>
    <row r="41" spans="1:19">
      <c r="A41" s="151" t="s">
        <v>761</v>
      </c>
      <c r="B41" s="152">
        <v>7112</v>
      </c>
      <c r="C41" s="152" t="s">
        <v>700</v>
      </c>
      <c r="D41" s="151" t="s">
        <v>444</v>
      </c>
      <c r="E41" s="151" t="str">
        <f t="shared" si="0"/>
        <v>7112-01.07</v>
      </c>
      <c r="F41" s="165" t="str">
        <f t="shared" si="1"/>
        <v>AG -3--AC -18</v>
      </c>
      <c r="G41" s="152">
        <v>3</v>
      </c>
      <c r="H41" s="152">
        <v>18</v>
      </c>
      <c r="I41" s="161" t="str">
        <f t="shared" si="2"/>
        <v>- - M- S</v>
      </c>
      <c r="J41" s="152"/>
      <c r="K41" s="152"/>
      <c r="L41" s="152" t="s">
        <v>742</v>
      </c>
      <c r="M41" s="152" t="s">
        <v>735</v>
      </c>
      <c r="N41" s="161" t="str">
        <f t="shared" si="3"/>
        <v xml:space="preserve">O  </v>
      </c>
      <c r="O41" s="152" t="s">
        <v>736</v>
      </c>
      <c r="P41" s="152"/>
      <c r="Q41" s="161" t="str">
        <f t="shared" si="4"/>
        <v xml:space="preserve">F   </v>
      </c>
      <c r="R41" s="152" t="s">
        <v>583</v>
      </c>
      <c r="S41" s="152"/>
    </row>
    <row r="42" spans="1:19">
      <c r="A42" s="151" t="s">
        <v>761</v>
      </c>
      <c r="B42" s="152">
        <v>7112</v>
      </c>
      <c r="C42" s="152" t="s">
        <v>753</v>
      </c>
      <c r="D42" s="151" t="s">
        <v>754</v>
      </c>
      <c r="E42" s="151" t="str">
        <f t="shared" si="0"/>
        <v>7112-02</v>
      </c>
      <c r="F42" s="165" t="str">
        <f t="shared" si="1"/>
        <v>AG ---AC -</v>
      </c>
      <c r="G42" s="152"/>
      <c r="H42" s="152"/>
      <c r="I42" s="161" t="str">
        <f t="shared" si="2"/>
        <v xml:space="preserve">- - - </v>
      </c>
      <c r="J42" s="152"/>
      <c r="K42" s="152"/>
      <c r="L42" s="152"/>
      <c r="M42" s="152"/>
      <c r="N42" s="161" t="str">
        <f t="shared" si="3"/>
        <v xml:space="preserve">  </v>
      </c>
      <c r="O42" s="152"/>
      <c r="P42" s="152"/>
      <c r="Q42" s="161" t="str">
        <f t="shared" si="4"/>
        <v xml:space="preserve">   </v>
      </c>
      <c r="R42" s="152"/>
      <c r="S42" s="152"/>
    </row>
    <row r="43" spans="1:19">
      <c r="A43" s="151" t="s">
        <v>761</v>
      </c>
      <c r="B43" s="152">
        <v>7112</v>
      </c>
      <c r="C43" s="152" t="s">
        <v>766</v>
      </c>
      <c r="D43" s="151" t="s">
        <v>767</v>
      </c>
      <c r="E43" s="151" t="str">
        <f t="shared" si="0"/>
        <v>7112-02.03</v>
      </c>
      <c r="F43" s="165" t="str">
        <f t="shared" si="1"/>
        <v>AG -3--AC -8</v>
      </c>
      <c r="G43" s="152" t="s">
        <v>740</v>
      </c>
      <c r="H43" s="152" t="s">
        <v>741</v>
      </c>
      <c r="I43" s="161" t="str">
        <f t="shared" si="2"/>
        <v xml:space="preserve">CT- - M- </v>
      </c>
      <c r="J43" s="152" t="s">
        <v>732</v>
      </c>
      <c r="K43" s="152"/>
      <c r="L43" s="152" t="s">
        <v>742</v>
      </c>
      <c r="M43" s="152"/>
      <c r="N43" s="161" t="str">
        <f t="shared" si="3"/>
        <v xml:space="preserve">O  </v>
      </c>
      <c r="O43" s="152" t="s">
        <v>736</v>
      </c>
      <c r="P43" s="152"/>
      <c r="Q43" s="161" t="str">
        <f t="shared" si="4"/>
        <v xml:space="preserve">F   </v>
      </c>
      <c r="R43" s="152" t="s">
        <v>583</v>
      </c>
      <c r="S43" s="152"/>
    </row>
    <row r="44" spans="1:19">
      <c r="A44" s="151" t="s">
        <v>761</v>
      </c>
      <c r="B44" s="152">
        <v>7112</v>
      </c>
      <c r="C44" s="152" t="s">
        <v>768</v>
      </c>
      <c r="D44" s="151" t="s">
        <v>769</v>
      </c>
      <c r="E44" s="151" t="str">
        <f t="shared" si="0"/>
        <v>7112-08</v>
      </c>
      <c r="F44" s="165" t="str">
        <f t="shared" si="1"/>
        <v>AG ---AC -</v>
      </c>
      <c r="G44" s="152"/>
      <c r="H44" s="152"/>
      <c r="I44" s="161" t="str">
        <f t="shared" si="2"/>
        <v xml:space="preserve">- - - </v>
      </c>
      <c r="J44" s="152"/>
      <c r="K44" s="152"/>
      <c r="L44" s="152"/>
      <c r="M44" s="152"/>
      <c r="N44" s="161" t="str">
        <f t="shared" si="3"/>
        <v xml:space="preserve">  </v>
      </c>
      <c r="O44" s="152"/>
      <c r="P44" s="152"/>
      <c r="Q44" s="161" t="str">
        <f t="shared" si="4"/>
        <v xml:space="preserve">   </v>
      </c>
      <c r="R44" s="152"/>
      <c r="S44" s="152"/>
    </row>
    <row r="45" spans="1:19">
      <c r="A45" s="151" t="s">
        <v>761</v>
      </c>
      <c r="B45" s="152">
        <v>7112</v>
      </c>
      <c r="C45" s="152" t="s">
        <v>701</v>
      </c>
      <c r="D45" s="151" t="s">
        <v>770</v>
      </c>
      <c r="E45" s="151" t="str">
        <f t="shared" si="0"/>
        <v>7112-08.01</v>
      </c>
      <c r="F45" s="165" t="str">
        <f t="shared" si="1"/>
        <v>AG -3--AC -8</v>
      </c>
      <c r="G45" s="152" t="s">
        <v>740</v>
      </c>
      <c r="H45" s="152" t="s">
        <v>741</v>
      </c>
      <c r="I45" s="161" t="str">
        <f t="shared" si="2"/>
        <v xml:space="preserve">- E- - </v>
      </c>
      <c r="J45" s="152"/>
      <c r="K45" s="152" t="s">
        <v>733</v>
      </c>
      <c r="L45" s="152"/>
      <c r="M45" s="152"/>
      <c r="N45" s="161" t="str">
        <f t="shared" si="3"/>
        <v xml:space="preserve">O  </v>
      </c>
      <c r="O45" s="152" t="s">
        <v>736</v>
      </c>
      <c r="P45" s="152"/>
      <c r="Q45" s="161" t="str">
        <f t="shared" si="4"/>
        <v xml:space="preserve">F   </v>
      </c>
      <c r="R45" s="152" t="s">
        <v>583</v>
      </c>
      <c r="S45" s="152"/>
    </row>
    <row r="46" spans="1:19">
      <c r="A46" s="151" t="s">
        <v>761</v>
      </c>
      <c r="B46" s="152">
        <v>7112</v>
      </c>
      <c r="C46" s="152" t="s">
        <v>749</v>
      </c>
      <c r="D46" s="151" t="s">
        <v>746</v>
      </c>
      <c r="E46" s="151" t="str">
        <f t="shared" si="0"/>
        <v>7112-34</v>
      </c>
      <c r="F46" s="165" t="str">
        <f t="shared" si="1"/>
        <v>AG ---AC -</v>
      </c>
      <c r="G46" s="152"/>
      <c r="H46" s="152"/>
      <c r="I46" s="161" t="str">
        <f t="shared" si="2"/>
        <v xml:space="preserve">- - - </v>
      </c>
      <c r="J46" s="152"/>
      <c r="K46" s="152"/>
      <c r="L46" s="152"/>
      <c r="M46" s="152"/>
      <c r="N46" s="161" t="str">
        <f t="shared" si="3"/>
        <v xml:space="preserve">  </v>
      </c>
      <c r="O46" s="152"/>
      <c r="P46" s="152"/>
      <c r="Q46" s="161" t="str">
        <f t="shared" si="4"/>
        <v xml:space="preserve">   </v>
      </c>
      <c r="R46" s="152"/>
      <c r="S46" s="152"/>
    </row>
    <row r="47" spans="1:19">
      <c r="A47" s="151" t="s">
        <v>761</v>
      </c>
      <c r="B47" s="152">
        <v>7112</v>
      </c>
      <c r="C47" s="152" t="s">
        <v>691</v>
      </c>
      <c r="D47" s="151" t="s">
        <v>256</v>
      </c>
      <c r="E47" s="151" t="str">
        <f t="shared" si="0"/>
        <v>7112-34.03</v>
      </c>
      <c r="F47" s="165" t="str">
        <f t="shared" si="1"/>
        <v>AG -3--AC -</v>
      </c>
      <c r="G47" s="152" t="s">
        <v>740</v>
      </c>
      <c r="H47" s="152"/>
      <c r="I47" s="161" t="str">
        <f t="shared" si="2"/>
        <v xml:space="preserve">- E- - </v>
      </c>
      <c r="J47" s="152"/>
      <c r="K47" s="152" t="s">
        <v>733</v>
      </c>
      <c r="L47" s="152"/>
      <c r="M47" s="152"/>
      <c r="N47" s="161" t="str">
        <f t="shared" si="3"/>
        <v xml:space="preserve">O  </v>
      </c>
      <c r="O47" s="152" t="s">
        <v>736</v>
      </c>
      <c r="P47" s="152"/>
      <c r="Q47" s="161" t="str">
        <f t="shared" si="4"/>
        <v xml:space="preserve">F   </v>
      </c>
      <c r="R47" s="152" t="s">
        <v>583</v>
      </c>
      <c r="S47" s="152"/>
    </row>
    <row r="48" spans="1:19">
      <c r="A48" s="151" t="s">
        <v>761</v>
      </c>
      <c r="B48" s="152">
        <v>7112</v>
      </c>
      <c r="C48" s="152" t="s">
        <v>771</v>
      </c>
      <c r="D48" s="151" t="s">
        <v>772</v>
      </c>
      <c r="E48" s="151" t="str">
        <f t="shared" si="0"/>
        <v>7112-48</v>
      </c>
      <c r="F48" s="165" t="str">
        <f t="shared" si="1"/>
        <v>AG ---AC -</v>
      </c>
      <c r="G48" s="152"/>
      <c r="H48" s="152"/>
      <c r="I48" s="161" t="str">
        <f t="shared" si="2"/>
        <v xml:space="preserve">- - - </v>
      </c>
      <c r="J48" s="152"/>
      <c r="K48" s="152"/>
      <c r="L48" s="152"/>
      <c r="M48" s="152"/>
      <c r="N48" s="161" t="str">
        <f t="shared" si="3"/>
        <v xml:space="preserve">  </v>
      </c>
      <c r="O48" s="152"/>
      <c r="P48" s="152"/>
      <c r="Q48" s="161" t="str">
        <f t="shared" si="4"/>
        <v xml:space="preserve">   </v>
      </c>
      <c r="R48" s="152"/>
      <c r="S48" s="152"/>
    </row>
    <row r="49" spans="1:19">
      <c r="A49" s="151" t="s">
        <v>761</v>
      </c>
      <c r="B49" s="152">
        <v>7112</v>
      </c>
      <c r="C49" s="152" t="s">
        <v>702</v>
      </c>
      <c r="D49" s="151" t="s">
        <v>447</v>
      </c>
      <c r="E49" s="151" t="str">
        <f t="shared" si="0"/>
        <v>7112-48.01</v>
      </c>
      <c r="F49" s="165" t="str">
        <f t="shared" si="1"/>
        <v>AG -3--AC -18</v>
      </c>
      <c r="G49" s="152">
        <v>3</v>
      </c>
      <c r="H49" s="152">
        <v>18</v>
      </c>
      <c r="I49" s="161" t="str">
        <f t="shared" si="2"/>
        <v>- - M- S</v>
      </c>
      <c r="J49" s="152"/>
      <c r="K49" s="152"/>
      <c r="L49" s="152" t="s">
        <v>742</v>
      </c>
      <c r="M49" s="152" t="s">
        <v>735</v>
      </c>
      <c r="N49" s="161" t="str">
        <f t="shared" si="3"/>
        <v xml:space="preserve">O  </v>
      </c>
      <c r="O49" s="152" t="s">
        <v>736</v>
      </c>
      <c r="P49" s="152"/>
      <c r="Q49" s="161" t="str">
        <f t="shared" si="4"/>
        <v xml:space="preserve">F   </v>
      </c>
      <c r="R49" s="152" t="s">
        <v>583</v>
      </c>
      <c r="S49" s="152"/>
    </row>
    <row r="50" spans="1:19">
      <c r="A50" s="151" t="s">
        <v>761</v>
      </c>
      <c r="B50" s="152">
        <v>7112</v>
      </c>
      <c r="C50" s="152" t="s">
        <v>703</v>
      </c>
      <c r="D50" s="151" t="s">
        <v>773</v>
      </c>
      <c r="E50" s="151" t="str">
        <f t="shared" si="0"/>
        <v>7112-48.02</v>
      </c>
      <c r="F50" s="165" t="str">
        <f t="shared" si="1"/>
        <v>AG -3--AC -18</v>
      </c>
      <c r="G50" s="152">
        <v>3</v>
      </c>
      <c r="H50" s="152">
        <v>18</v>
      </c>
      <c r="I50" s="161" t="str">
        <f t="shared" si="2"/>
        <v>- - M- S</v>
      </c>
      <c r="J50" s="152"/>
      <c r="K50" s="152"/>
      <c r="L50" s="152" t="s">
        <v>742</v>
      </c>
      <c r="M50" s="152" t="s">
        <v>735</v>
      </c>
      <c r="N50" s="161" t="str">
        <f t="shared" si="3"/>
        <v xml:space="preserve">O  </v>
      </c>
      <c r="O50" s="152" t="s">
        <v>736</v>
      </c>
      <c r="P50" s="152"/>
      <c r="Q50" s="161" t="str">
        <f t="shared" si="4"/>
        <v xml:space="preserve">F   </v>
      </c>
      <c r="R50" s="152" t="s">
        <v>583</v>
      </c>
      <c r="S50" s="152"/>
    </row>
    <row r="51" spans="1:19">
      <c r="A51" s="151" t="s">
        <v>761</v>
      </c>
      <c r="B51" s="152">
        <v>7112</v>
      </c>
      <c r="C51" s="152" t="s">
        <v>704</v>
      </c>
      <c r="D51" s="151" t="s">
        <v>774</v>
      </c>
      <c r="E51" s="151" t="str">
        <f t="shared" si="0"/>
        <v>7112-48.04</v>
      </c>
      <c r="F51" s="165" t="str">
        <f t="shared" si="1"/>
        <v>AG -3--AC -18</v>
      </c>
      <c r="G51" s="152">
        <v>3</v>
      </c>
      <c r="H51" s="152">
        <v>18</v>
      </c>
      <c r="I51" s="161" t="str">
        <f t="shared" si="2"/>
        <v>- - M- S</v>
      </c>
      <c r="J51" s="152"/>
      <c r="K51" s="152"/>
      <c r="L51" s="152" t="s">
        <v>742</v>
      </c>
      <c r="M51" s="152" t="s">
        <v>735</v>
      </c>
      <c r="N51" s="161" t="str">
        <f t="shared" si="3"/>
        <v xml:space="preserve">O  </v>
      </c>
      <c r="O51" s="152" t="s">
        <v>736</v>
      </c>
      <c r="P51" s="152"/>
      <c r="Q51" s="161" t="str">
        <f t="shared" si="4"/>
        <v xml:space="preserve">F   </v>
      </c>
      <c r="R51" s="152" t="s">
        <v>583</v>
      </c>
      <c r="S51" s="152"/>
    </row>
    <row r="52" spans="1:19">
      <c r="A52" s="151" t="s">
        <v>761</v>
      </c>
      <c r="B52" s="152">
        <v>7112</v>
      </c>
      <c r="C52" s="152" t="s">
        <v>705</v>
      </c>
      <c r="D52" s="151" t="s">
        <v>450</v>
      </c>
      <c r="E52" s="151" t="str">
        <f t="shared" si="0"/>
        <v>7112-48.05</v>
      </c>
      <c r="F52" s="165" t="str">
        <f t="shared" si="1"/>
        <v>AG -3--AC -18</v>
      </c>
      <c r="G52" s="152">
        <v>3</v>
      </c>
      <c r="H52" s="152">
        <v>18</v>
      </c>
      <c r="I52" s="161" t="str">
        <f t="shared" si="2"/>
        <v>- - M- S</v>
      </c>
      <c r="J52" s="152"/>
      <c r="K52" s="152"/>
      <c r="L52" s="152" t="s">
        <v>742</v>
      </c>
      <c r="M52" s="152" t="s">
        <v>735</v>
      </c>
      <c r="N52" s="161" t="str">
        <f t="shared" si="3"/>
        <v xml:space="preserve">O  </v>
      </c>
      <c r="O52" s="152" t="s">
        <v>736</v>
      </c>
      <c r="P52" s="152"/>
      <c r="Q52" s="161" t="str">
        <f t="shared" si="4"/>
        <v xml:space="preserve">F   </v>
      </c>
      <c r="R52" s="152" t="s">
        <v>583</v>
      </c>
      <c r="S52" s="152"/>
    </row>
    <row r="53" spans="1:19">
      <c r="A53" s="151" t="s">
        <v>761</v>
      </c>
      <c r="B53" s="152">
        <v>7112</v>
      </c>
      <c r="C53" s="152" t="s">
        <v>706</v>
      </c>
      <c r="D53" s="151" t="s">
        <v>451</v>
      </c>
      <c r="E53" s="151" t="str">
        <f t="shared" si="0"/>
        <v>7112-48.06</v>
      </c>
      <c r="F53" s="165" t="str">
        <f t="shared" si="1"/>
        <v>AG -3--AC -18</v>
      </c>
      <c r="G53" s="152">
        <v>3</v>
      </c>
      <c r="H53" s="152">
        <v>18</v>
      </c>
      <c r="I53" s="161" t="str">
        <f t="shared" si="2"/>
        <v>- - M- S</v>
      </c>
      <c r="J53" s="152"/>
      <c r="K53" s="152"/>
      <c r="L53" s="152" t="s">
        <v>742</v>
      </c>
      <c r="M53" s="152" t="s">
        <v>735</v>
      </c>
      <c r="N53" s="161" t="str">
        <f t="shared" si="3"/>
        <v xml:space="preserve">O  </v>
      </c>
      <c r="O53" s="152" t="s">
        <v>736</v>
      </c>
      <c r="P53" s="152"/>
      <c r="Q53" s="161" t="str">
        <f t="shared" si="4"/>
        <v xml:space="preserve">F   </v>
      </c>
      <c r="R53" s="152" t="s">
        <v>583</v>
      </c>
      <c r="S53" s="152"/>
    </row>
    <row r="54" spans="1:19">
      <c r="A54" s="151" t="s">
        <v>761</v>
      </c>
      <c r="B54" s="152">
        <v>7112</v>
      </c>
      <c r="C54" s="152" t="s">
        <v>707</v>
      </c>
      <c r="D54" s="151" t="s">
        <v>452</v>
      </c>
      <c r="E54" s="151" t="str">
        <f t="shared" si="0"/>
        <v>7112-48.07</v>
      </c>
      <c r="F54" s="165" t="str">
        <f t="shared" si="1"/>
        <v>AG -3--AC -18</v>
      </c>
      <c r="G54" s="152">
        <v>3</v>
      </c>
      <c r="H54" s="152">
        <v>18</v>
      </c>
      <c r="I54" s="161" t="str">
        <f t="shared" si="2"/>
        <v>- - M- S</v>
      </c>
      <c r="J54" s="152"/>
      <c r="K54" s="152"/>
      <c r="L54" s="152" t="s">
        <v>742</v>
      </c>
      <c r="M54" s="152" t="s">
        <v>735</v>
      </c>
      <c r="N54" s="161" t="str">
        <f t="shared" si="3"/>
        <v xml:space="preserve">O  </v>
      </c>
      <c r="O54" s="152" t="s">
        <v>736</v>
      </c>
      <c r="P54" s="152"/>
      <c r="Q54" s="161" t="str">
        <f t="shared" si="4"/>
        <v xml:space="preserve">F   </v>
      </c>
      <c r="R54" s="152" t="s">
        <v>583</v>
      </c>
      <c r="S54" s="152"/>
    </row>
    <row r="55" spans="1:19">
      <c r="A55" s="151" t="s">
        <v>761</v>
      </c>
      <c r="B55" s="152">
        <v>7112</v>
      </c>
      <c r="C55" s="152" t="s">
        <v>708</v>
      </c>
      <c r="D55" s="151" t="s">
        <v>453</v>
      </c>
      <c r="E55" s="151" t="str">
        <f t="shared" si="0"/>
        <v>7112-48.09</v>
      </c>
      <c r="F55" s="165" t="str">
        <f t="shared" si="1"/>
        <v>AG -3--AC -18</v>
      </c>
      <c r="G55" s="152">
        <v>3</v>
      </c>
      <c r="H55" s="152">
        <v>18</v>
      </c>
      <c r="I55" s="161" t="str">
        <f t="shared" si="2"/>
        <v>- - M- S</v>
      </c>
      <c r="J55" s="152"/>
      <c r="K55" s="152"/>
      <c r="L55" s="152" t="s">
        <v>742</v>
      </c>
      <c r="M55" s="152" t="s">
        <v>735</v>
      </c>
      <c r="N55" s="161" t="str">
        <f t="shared" si="3"/>
        <v xml:space="preserve">O  </v>
      </c>
      <c r="O55" s="152" t="s">
        <v>736</v>
      </c>
      <c r="P55" s="152"/>
      <c r="Q55" s="161" t="str">
        <f t="shared" si="4"/>
        <v xml:space="preserve">F   </v>
      </c>
      <c r="R55" s="152" t="s">
        <v>583</v>
      </c>
      <c r="S55" s="152"/>
    </row>
    <row r="56" spans="1:19">
      <c r="A56" s="151"/>
      <c r="B56" s="152"/>
      <c r="C56" s="152"/>
      <c r="D56" s="151"/>
      <c r="E56" s="151" t="str">
        <f t="shared" si="0"/>
        <v>-</v>
      </c>
      <c r="F56" s="165" t="str">
        <f t="shared" si="1"/>
        <v>AG ---AC -</v>
      </c>
      <c r="G56" s="152"/>
      <c r="H56" s="152"/>
      <c r="I56" s="161" t="str">
        <f t="shared" si="2"/>
        <v xml:space="preserve">- - - </v>
      </c>
      <c r="J56" s="152"/>
      <c r="K56" s="152"/>
      <c r="L56" s="152"/>
      <c r="M56" s="152"/>
      <c r="N56" s="161" t="str">
        <f t="shared" si="3"/>
        <v xml:space="preserve">  </v>
      </c>
      <c r="O56" s="152"/>
      <c r="P56" s="152"/>
      <c r="Q56" s="161" t="str">
        <f t="shared" si="4"/>
        <v xml:space="preserve">   </v>
      </c>
      <c r="R56" s="152"/>
      <c r="S56" s="152"/>
    </row>
    <row r="57" spans="1:19">
      <c r="A57" s="151" t="s">
        <v>775</v>
      </c>
      <c r="B57" s="152" t="s">
        <v>776</v>
      </c>
      <c r="C57" s="152" t="s">
        <v>753</v>
      </c>
      <c r="D57" s="151" t="s">
        <v>754</v>
      </c>
      <c r="E57" s="151" t="str">
        <f t="shared" si="0"/>
        <v>7120-02</v>
      </c>
      <c r="F57" s="165" t="str">
        <f t="shared" si="1"/>
        <v>AG ---AC -</v>
      </c>
      <c r="G57" s="152"/>
      <c r="H57" s="152"/>
      <c r="I57" s="161" t="str">
        <f t="shared" si="2"/>
        <v xml:space="preserve">- - - </v>
      </c>
      <c r="J57" s="152"/>
      <c r="K57" s="152"/>
      <c r="L57" s="152"/>
      <c r="M57" s="152"/>
      <c r="N57" s="161" t="str">
        <f t="shared" si="3"/>
        <v xml:space="preserve">  </v>
      </c>
      <c r="O57" s="152"/>
      <c r="P57" s="152"/>
      <c r="Q57" s="161" t="str">
        <f t="shared" si="4"/>
        <v xml:space="preserve">   </v>
      </c>
      <c r="R57" s="152"/>
      <c r="S57" s="152"/>
    </row>
    <row r="58" spans="1:19">
      <c r="A58" s="151" t="s">
        <v>775</v>
      </c>
      <c r="B58" s="152" t="s">
        <v>776</v>
      </c>
      <c r="C58" s="152" t="s">
        <v>777</v>
      </c>
      <c r="D58" s="151" t="s">
        <v>778</v>
      </c>
      <c r="E58" s="151" t="str">
        <f t="shared" si="0"/>
        <v>7120-02.02</v>
      </c>
      <c r="F58" s="165" t="str">
        <f t="shared" si="1"/>
        <v>AG -3--AC -8</v>
      </c>
      <c r="G58" s="152" t="s">
        <v>740</v>
      </c>
      <c r="H58" s="152" t="s">
        <v>741</v>
      </c>
      <c r="I58" s="161" t="str">
        <f t="shared" si="2"/>
        <v xml:space="preserve">CT- - M- </v>
      </c>
      <c r="J58" s="152" t="s">
        <v>732</v>
      </c>
      <c r="K58" s="152"/>
      <c r="L58" s="152" t="s">
        <v>742</v>
      </c>
      <c r="M58" s="152"/>
      <c r="N58" s="161" t="str">
        <f t="shared" si="3"/>
        <v xml:space="preserve">O  </v>
      </c>
      <c r="O58" s="152" t="s">
        <v>736</v>
      </c>
      <c r="P58" s="152"/>
      <c r="Q58" s="161" t="str">
        <f t="shared" si="4"/>
        <v xml:space="preserve">F   </v>
      </c>
      <c r="R58" s="152" t="s">
        <v>583</v>
      </c>
      <c r="S58" s="152"/>
    </row>
    <row r="59" spans="1:19">
      <c r="A59" s="151" t="s">
        <v>775</v>
      </c>
      <c r="B59" s="152" t="s">
        <v>776</v>
      </c>
      <c r="C59" s="152" t="s">
        <v>749</v>
      </c>
      <c r="D59" s="151" t="s">
        <v>746</v>
      </c>
      <c r="E59" s="151" t="str">
        <f t="shared" si="0"/>
        <v>7120-34</v>
      </c>
      <c r="F59" s="165" t="str">
        <f t="shared" si="1"/>
        <v>AG ---AC -</v>
      </c>
      <c r="G59" s="152"/>
      <c r="H59" s="152"/>
      <c r="I59" s="161" t="str">
        <f t="shared" si="2"/>
        <v xml:space="preserve">- - - </v>
      </c>
      <c r="J59" s="152"/>
      <c r="K59" s="152"/>
      <c r="L59" s="152"/>
      <c r="M59" s="152"/>
      <c r="N59" s="161" t="str">
        <f t="shared" si="3"/>
        <v xml:space="preserve">  </v>
      </c>
      <c r="O59" s="152"/>
      <c r="P59" s="152"/>
      <c r="Q59" s="161" t="str">
        <f t="shared" si="4"/>
        <v xml:space="preserve">   </v>
      </c>
      <c r="R59" s="152"/>
      <c r="S59" s="152"/>
    </row>
    <row r="60" spans="1:19">
      <c r="A60" s="151" t="s">
        <v>775</v>
      </c>
      <c r="B60" s="152" t="s">
        <v>776</v>
      </c>
      <c r="C60" s="152" t="s">
        <v>779</v>
      </c>
      <c r="D60" s="151" t="s">
        <v>312</v>
      </c>
      <c r="E60" s="151" t="str">
        <f t="shared" si="0"/>
        <v>7120-3401</v>
      </c>
      <c r="F60" s="165" t="str">
        <f t="shared" si="1"/>
        <v>AG -3--AC -8</v>
      </c>
      <c r="G60" s="152" t="s">
        <v>740</v>
      </c>
      <c r="H60" s="152" t="s">
        <v>741</v>
      </c>
      <c r="I60" s="161" t="str">
        <f t="shared" si="2"/>
        <v xml:space="preserve">CT- - M- </v>
      </c>
      <c r="J60" s="152" t="s">
        <v>732</v>
      </c>
      <c r="K60" s="152"/>
      <c r="L60" s="152" t="s">
        <v>742</v>
      </c>
      <c r="M60" s="152"/>
      <c r="N60" s="161" t="str">
        <f t="shared" si="3"/>
        <v xml:space="preserve">O  </v>
      </c>
      <c r="O60" s="152" t="s">
        <v>736</v>
      </c>
      <c r="P60" s="152"/>
      <c r="Q60" s="161" t="str">
        <f t="shared" si="4"/>
        <v xml:space="preserve">F   </v>
      </c>
      <c r="R60" s="152" t="s">
        <v>583</v>
      </c>
      <c r="S60" s="152"/>
    </row>
    <row r="61" spans="1:19">
      <c r="A61" s="151" t="s">
        <v>775</v>
      </c>
      <c r="B61" s="152" t="s">
        <v>776</v>
      </c>
      <c r="C61" s="152" t="s">
        <v>691</v>
      </c>
      <c r="D61" s="151" t="s">
        <v>260</v>
      </c>
      <c r="E61" s="151" t="str">
        <f t="shared" si="0"/>
        <v>7120-34.03</v>
      </c>
      <c r="F61" s="165" t="str">
        <f t="shared" si="1"/>
        <v>AG -3--AC -</v>
      </c>
      <c r="G61" s="152" t="s">
        <v>740</v>
      </c>
      <c r="H61" s="152"/>
      <c r="I61" s="161" t="str">
        <f t="shared" si="2"/>
        <v xml:space="preserve">- E- - </v>
      </c>
      <c r="J61" s="152"/>
      <c r="K61" s="152" t="s">
        <v>733</v>
      </c>
      <c r="L61" s="152"/>
      <c r="M61" s="152"/>
      <c r="N61" s="161" t="str">
        <f t="shared" si="3"/>
        <v xml:space="preserve">O  </v>
      </c>
      <c r="O61" s="152" t="s">
        <v>736</v>
      </c>
      <c r="P61" s="152"/>
      <c r="Q61" s="161" t="str">
        <f t="shared" si="4"/>
        <v xml:space="preserve">F   </v>
      </c>
      <c r="R61" s="152" t="s">
        <v>583</v>
      </c>
      <c r="S61" s="152"/>
    </row>
    <row r="62" spans="1:19">
      <c r="A62" s="151" t="s">
        <v>775</v>
      </c>
      <c r="B62" s="152" t="s">
        <v>776</v>
      </c>
      <c r="C62" s="152" t="s">
        <v>780</v>
      </c>
      <c r="D62" s="151" t="s">
        <v>781</v>
      </c>
      <c r="E62" s="151" t="str">
        <f t="shared" si="0"/>
        <v>7120-34.07</v>
      </c>
      <c r="F62" s="165" t="str">
        <f t="shared" si="1"/>
        <v>AG -3--AC -8</v>
      </c>
      <c r="G62" s="152" t="s">
        <v>740</v>
      </c>
      <c r="H62" s="152" t="s">
        <v>741</v>
      </c>
      <c r="I62" s="161" t="str">
        <f t="shared" si="2"/>
        <v xml:space="preserve">CT- - M- </v>
      </c>
      <c r="J62" s="152" t="s">
        <v>732</v>
      </c>
      <c r="K62" s="152"/>
      <c r="L62" s="152" t="s">
        <v>742</v>
      </c>
      <c r="M62" s="152"/>
      <c r="N62" s="161" t="str">
        <f t="shared" si="3"/>
        <v xml:space="preserve">O  </v>
      </c>
      <c r="O62" s="152" t="s">
        <v>736</v>
      </c>
      <c r="P62" s="152"/>
      <c r="Q62" s="161" t="str">
        <f t="shared" si="4"/>
        <v xml:space="preserve">F   </v>
      </c>
      <c r="R62" s="152" t="s">
        <v>583</v>
      </c>
      <c r="S62" s="152"/>
    </row>
    <row r="63" spans="1:19">
      <c r="A63" s="151" t="s">
        <v>775</v>
      </c>
      <c r="B63" s="152" t="s">
        <v>776</v>
      </c>
      <c r="C63" s="152" t="s">
        <v>782</v>
      </c>
      <c r="D63" s="151" t="s">
        <v>783</v>
      </c>
      <c r="E63" s="151" t="str">
        <f t="shared" si="0"/>
        <v>7120-45</v>
      </c>
      <c r="F63" s="165" t="str">
        <f t="shared" si="1"/>
        <v>AG ---AC -</v>
      </c>
      <c r="G63" s="152"/>
      <c r="H63" s="152"/>
      <c r="I63" s="161" t="str">
        <f t="shared" si="2"/>
        <v xml:space="preserve">- - - </v>
      </c>
      <c r="J63" s="152"/>
      <c r="K63" s="152"/>
      <c r="L63" s="152"/>
      <c r="M63" s="152"/>
      <c r="N63" s="161" t="str">
        <f t="shared" si="3"/>
        <v xml:space="preserve">  </v>
      </c>
      <c r="O63" s="152"/>
      <c r="P63" s="152"/>
      <c r="Q63" s="161" t="str">
        <f t="shared" si="4"/>
        <v xml:space="preserve">   </v>
      </c>
      <c r="R63" s="152"/>
      <c r="S63" s="152"/>
    </row>
    <row r="64" spans="1:19">
      <c r="A64" s="151" t="s">
        <v>775</v>
      </c>
      <c r="B64" s="152" t="s">
        <v>776</v>
      </c>
      <c r="C64" s="152" t="s">
        <v>784</v>
      </c>
      <c r="D64" s="151" t="s">
        <v>318</v>
      </c>
      <c r="E64" s="151" t="str">
        <f t="shared" si="0"/>
        <v>7120-45.02</v>
      </c>
      <c r="F64" s="165" t="str">
        <f t="shared" si="1"/>
        <v>AG -3--AC -8</v>
      </c>
      <c r="G64" s="152" t="s">
        <v>740</v>
      </c>
      <c r="H64" s="152" t="s">
        <v>741</v>
      </c>
      <c r="I64" s="161" t="str">
        <f t="shared" si="2"/>
        <v>- - M- S</v>
      </c>
      <c r="J64" s="152"/>
      <c r="K64" s="152"/>
      <c r="L64" s="152" t="s">
        <v>742</v>
      </c>
      <c r="M64" s="152" t="s">
        <v>735</v>
      </c>
      <c r="N64" s="161" t="str">
        <f t="shared" si="3"/>
        <v xml:space="preserve">O  </v>
      </c>
      <c r="O64" s="152" t="s">
        <v>736</v>
      </c>
      <c r="P64" s="152"/>
      <c r="Q64" s="161" t="str">
        <f t="shared" si="4"/>
        <v xml:space="preserve">F   </v>
      </c>
      <c r="R64" s="152" t="s">
        <v>583</v>
      </c>
      <c r="S64" s="152"/>
    </row>
    <row r="65" spans="1:19">
      <c r="A65" s="151" t="s">
        <v>775</v>
      </c>
      <c r="B65" s="152" t="s">
        <v>776</v>
      </c>
      <c r="C65" s="152" t="s">
        <v>785</v>
      </c>
      <c r="D65" s="151" t="s">
        <v>319</v>
      </c>
      <c r="E65" s="151" t="str">
        <f t="shared" si="0"/>
        <v>7120-45.07</v>
      </c>
      <c r="F65" s="165" t="str">
        <f t="shared" si="1"/>
        <v>AG -3--AC -8</v>
      </c>
      <c r="G65" s="152" t="s">
        <v>740</v>
      </c>
      <c r="H65" s="152" t="s">
        <v>741</v>
      </c>
      <c r="I65" s="161" t="str">
        <f t="shared" si="2"/>
        <v xml:space="preserve">CT- - M- </v>
      </c>
      <c r="J65" s="152" t="s">
        <v>732</v>
      </c>
      <c r="K65" s="152"/>
      <c r="L65" s="152" t="s">
        <v>742</v>
      </c>
      <c r="M65" s="152"/>
      <c r="N65" s="161" t="str">
        <f t="shared" si="3"/>
        <v xml:space="preserve">O  </v>
      </c>
      <c r="O65" s="152" t="s">
        <v>736</v>
      </c>
      <c r="P65" s="152"/>
      <c r="Q65" s="161" t="str">
        <f t="shared" si="4"/>
        <v xml:space="preserve">F   </v>
      </c>
      <c r="R65" s="152" t="s">
        <v>583</v>
      </c>
      <c r="S65" s="152"/>
    </row>
    <row r="66" spans="1:19">
      <c r="A66" s="151"/>
      <c r="B66" s="152"/>
      <c r="C66" s="152"/>
      <c r="D66" s="151"/>
      <c r="E66" s="151" t="str">
        <f t="shared" si="0"/>
        <v>-</v>
      </c>
      <c r="F66" s="165" t="str">
        <f t="shared" si="1"/>
        <v>AG ---AC -</v>
      </c>
      <c r="G66" s="152"/>
      <c r="H66" s="152"/>
      <c r="I66" s="161" t="str">
        <f t="shared" si="2"/>
        <v xml:space="preserve">- - - </v>
      </c>
      <c r="J66" s="152"/>
      <c r="K66" s="152"/>
      <c r="L66" s="152"/>
      <c r="M66" s="152"/>
      <c r="N66" s="161" t="str">
        <f t="shared" si="3"/>
        <v xml:space="preserve">  </v>
      </c>
      <c r="O66" s="152"/>
      <c r="P66" s="152"/>
      <c r="Q66" s="161" t="str">
        <f t="shared" si="4"/>
        <v xml:space="preserve">   </v>
      </c>
      <c r="R66" s="152"/>
      <c r="S66" s="152"/>
    </row>
    <row r="67" spans="1:19">
      <c r="A67" s="151" t="s">
        <v>786</v>
      </c>
      <c r="B67" s="152" t="s">
        <v>787</v>
      </c>
      <c r="C67" s="152" t="s">
        <v>753</v>
      </c>
      <c r="D67" s="151" t="s">
        <v>754</v>
      </c>
      <c r="E67" s="151" t="str">
        <f t="shared" si="0"/>
        <v>7130-02</v>
      </c>
      <c r="F67" s="165" t="str">
        <f t="shared" si="1"/>
        <v>AG ---AC -</v>
      </c>
      <c r="G67" s="152"/>
      <c r="H67" s="152"/>
      <c r="I67" s="161" t="str">
        <f t="shared" si="2"/>
        <v xml:space="preserve">- - - </v>
      </c>
      <c r="J67" s="152"/>
      <c r="K67" s="152"/>
      <c r="L67" s="152"/>
      <c r="M67" s="152"/>
      <c r="N67" s="161" t="str">
        <f t="shared" si="3"/>
        <v xml:space="preserve">  </v>
      </c>
      <c r="O67" s="152"/>
      <c r="P67" s="152"/>
      <c r="Q67" s="161" t="str">
        <f t="shared" si="4"/>
        <v xml:space="preserve">   </v>
      </c>
      <c r="R67" s="152"/>
      <c r="S67" s="152"/>
    </row>
    <row r="68" spans="1:19">
      <c r="A68" s="151" t="s">
        <v>786</v>
      </c>
      <c r="B68" s="152" t="s">
        <v>787</v>
      </c>
      <c r="C68" s="152" t="s">
        <v>788</v>
      </c>
      <c r="D68" s="151" t="s">
        <v>310</v>
      </c>
      <c r="E68" s="151" t="str">
        <f t="shared" si="0"/>
        <v>7130-02.09</v>
      </c>
      <c r="F68" s="165" t="str">
        <f t="shared" si="1"/>
        <v>AG -3--AC -8</v>
      </c>
      <c r="G68" s="152" t="s">
        <v>740</v>
      </c>
      <c r="H68" s="152" t="s">
        <v>741</v>
      </c>
      <c r="I68" s="161" t="str">
        <f t="shared" si="2"/>
        <v xml:space="preserve">CT- - M- </v>
      </c>
      <c r="J68" s="152" t="s">
        <v>732</v>
      </c>
      <c r="K68" s="152"/>
      <c r="L68" s="152" t="s">
        <v>742</v>
      </c>
      <c r="M68" s="152"/>
      <c r="N68" s="161" t="str">
        <f t="shared" si="3"/>
        <v xml:space="preserve">O  </v>
      </c>
      <c r="O68" s="152" t="s">
        <v>736</v>
      </c>
      <c r="P68" s="152"/>
      <c r="Q68" s="161" t="str">
        <f t="shared" si="4"/>
        <v xml:space="preserve">F   </v>
      </c>
      <c r="R68" s="152" t="s">
        <v>583</v>
      </c>
      <c r="S68" s="152"/>
    </row>
    <row r="69" spans="1:19">
      <c r="A69" s="151" t="s">
        <v>786</v>
      </c>
      <c r="B69" s="152" t="s">
        <v>787</v>
      </c>
      <c r="C69" s="152" t="s">
        <v>789</v>
      </c>
      <c r="D69" s="151" t="s">
        <v>790</v>
      </c>
      <c r="E69" s="151" t="str">
        <f t="shared" si="0"/>
        <v>7130-02.15</v>
      </c>
      <c r="F69" s="165" t="str">
        <f t="shared" si="1"/>
        <v>AG -3--AC -8</v>
      </c>
      <c r="G69" s="152" t="s">
        <v>740</v>
      </c>
      <c r="H69" s="152" t="s">
        <v>741</v>
      </c>
      <c r="I69" s="161" t="str">
        <f t="shared" si="2"/>
        <v xml:space="preserve">CT- - M- </v>
      </c>
      <c r="J69" s="152" t="s">
        <v>732</v>
      </c>
      <c r="K69" s="152"/>
      <c r="L69" s="152" t="s">
        <v>742</v>
      </c>
      <c r="M69" s="152"/>
      <c r="N69" s="161" t="str">
        <f t="shared" si="3"/>
        <v xml:space="preserve">O  </v>
      </c>
      <c r="O69" s="152" t="s">
        <v>736</v>
      </c>
      <c r="P69" s="152"/>
      <c r="Q69" s="161" t="str">
        <f t="shared" si="4"/>
        <v xml:space="preserve">F   </v>
      </c>
      <c r="R69" s="152" t="s">
        <v>583</v>
      </c>
      <c r="S69" s="152"/>
    </row>
    <row r="70" spans="1:19">
      <c r="A70" s="151" t="s">
        <v>786</v>
      </c>
      <c r="B70" s="152" t="s">
        <v>787</v>
      </c>
      <c r="C70" s="152" t="s">
        <v>749</v>
      </c>
      <c r="D70" s="151" t="s">
        <v>746</v>
      </c>
      <c r="E70" s="151" t="str">
        <f t="shared" ref="E70:E133" si="5">CONCATENATE(B70,"-",C70)</f>
        <v>7130-34</v>
      </c>
      <c r="F70" s="165" t="str">
        <f t="shared" ref="F70:F133" si="6">CONCATENATE("AG"," -", G70,"--","AC -", H70)</f>
        <v>AG ---AC -</v>
      </c>
      <c r="G70" s="152"/>
      <c r="H70" s="152"/>
      <c r="I70" s="161" t="str">
        <f t="shared" ref="I70:I133" si="7">CONCATENATE(J70,"- ",K70,"- ",L70,"- ",M70,)</f>
        <v xml:space="preserve">- - - </v>
      </c>
      <c r="J70" s="152"/>
      <c r="K70" s="152"/>
      <c r="L70" s="152"/>
      <c r="M70" s="152"/>
      <c r="N70" s="161" t="str">
        <f t="shared" ref="N70:N133" si="8">CONCATENATE(O70,"  ",P70)</f>
        <v xml:space="preserve">  </v>
      </c>
      <c r="O70" s="152"/>
      <c r="P70" s="152"/>
      <c r="Q70" s="161" t="str">
        <f t="shared" ref="Q70:Q133" si="9">CONCATENATE(R70,"   ",S70)</f>
        <v xml:space="preserve">   </v>
      </c>
      <c r="R70" s="152"/>
      <c r="S70" s="152"/>
    </row>
    <row r="71" spans="1:19">
      <c r="A71" s="151" t="s">
        <v>786</v>
      </c>
      <c r="B71" s="152" t="s">
        <v>787</v>
      </c>
      <c r="C71" s="152" t="s">
        <v>712</v>
      </c>
      <c r="D71" s="151" t="s">
        <v>338</v>
      </c>
      <c r="E71" s="151" t="str">
        <f t="shared" si="5"/>
        <v>7130-34.01</v>
      </c>
      <c r="F71" s="165" t="str">
        <f t="shared" si="6"/>
        <v>AG -3--AC -8</v>
      </c>
      <c r="G71" s="152" t="s">
        <v>740</v>
      </c>
      <c r="H71" s="152" t="s">
        <v>741</v>
      </c>
      <c r="I71" s="161" t="str">
        <f t="shared" si="7"/>
        <v xml:space="preserve">CT- - M- </v>
      </c>
      <c r="J71" s="152" t="s">
        <v>732</v>
      </c>
      <c r="K71" s="152"/>
      <c r="L71" s="152" t="s">
        <v>742</v>
      </c>
      <c r="M71" s="152"/>
      <c r="N71" s="161" t="str">
        <f t="shared" si="8"/>
        <v xml:space="preserve">O  </v>
      </c>
      <c r="O71" s="152" t="s">
        <v>736</v>
      </c>
      <c r="P71" s="152"/>
      <c r="Q71" s="161" t="str">
        <f t="shared" si="9"/>
        <v xml:space="preserve">F   </v>
      </c>
      <c r="R71" s="152" t="s">
        <v>583</v>
      </c>
      <c r="S71" s="152"/>
    </row>
    <row r="72" spans="1:19">
      <c r="A72" s="151" t="s">
        <v>786</v>
      </c>
      <c r="B72" s="152" t="s">
        <v>787</v>
      </c>
      <c r="C72" s="152" t="s">
        <v>691</v>
      </c>
      <c r="D72" s="151" t="s">
        <v>260</v>
      </c>
      <c r="E72" s="151" t="str">
        <f t="shared" si="5"/>
        <v>7130-34.03</v>
      </c>
      <c r="F72" s="165" t="str">
        <f t="shared" si="6"/>
        <v>AG -3--AC -8</v>
      </c>
      <c r="G72" s="152" t="s">
        <v>740</v>
      </c>
      <c r="H72" s="152" t="s">
        <v>741</v>
      </c>
      <c r="I72" s="161" t="str">
        <f t="shared" si="7"/>
        <v xml:space="preserve">CT- - M- </v>
      </c>
      <c r="J72" s="152" t="s">
        <v>732</v>
      </c>
      <c r="K72" s="152"/>
      <c r="L72" s="152" t="s">
        <v>742</v>
      </c>
      <c r="M72" s="152"/>
      <c r="N72" s="161" t="str">
        <f t="shared" si="8"/>
        <v xml:space="preserve">O  </v>
      </c>
      <c r="O72" s="152" t="s">
        <v>736</v>
      </c>
      <c r="P72" s="152"/>
      <c r="Q72" s="161" t="str">
        <f t="shared" si="9"/>
        <v xml:space="preserve">F   </v>
      </c>
      <c r="R72" s="152" t="s">
        <v>583</v>
      </c>
      <c r="S72" s="152"/>
    </row>
    <row r="73" spans="1:19">
      <c r="A73" s="151" t="s">
        <v>786</v>
      </c>
      <c r="B73" s="152" t="s">
        <v>787</v>
      </c>
      <c r="C73" s="152" t="s">
        <v>791</v>
      </c>
      <c r="D73" s="151" t="s">
        <v>792</v>
      </c>
      <c r="E73" s="151" t="str">
        <f t="shared" si="5"/>
        <v>7130-40</v>
      </c>
      <c r="F73" s="165" t="str">
        <f t="shared" si="6"/>
        <v>AG ---AC -</v>
      </c>
      <c r="G73" s="152"/>
      <c r="H73" s="152"/>
      <c r="I73" s="161" t="str">
        <f t="shared" si="7"/>
        <v xml:space="preserve">- - - </v>
      </c>
      <c r="J73" s="152"/>
      <c r="K73" s="152"/>
      <c r="L73" s="152"/>
      <c r="M73" s="152"/>
      <c r="N73" s="161" t="str">
        <f t="shared" si="8"/>
        <v xml:space="preserve">  </v>
      </c>
      <c r="O73" s="152"/>
      <c r="P73" s="152"/>
      <c r="Q73" s="161" t="str">
        <f t="shared" si="9"/>
        <v xml:space="preserve">   </v>
      </c>
      <c r="R73" s="152"/>
      <c r="S73" s="152"/>
    </row>
    <row r="74" spans="1:19">
      <c r="A74" s="151" t="s">
        <v>786</v>
      </c>
      <c r="B74" s="152" t="s">
        <v>787</v>
      </c>
      <c r="C74" s="152" t="s">
        <v>793</v>
      </c>
      <c r="D74" s="151" t="s">
        <v>313</v>
      </c>
      <c r="E74" s="151" t="str">
        <f t="shared" si="5"/>
        <v>7130-40.01</v>
      </c>
      <c r="F74" s="165" t="str">
        <f t="shared" si="6"/>
        <v>AG -3--AC -8</v>
      </c>
      <c r="G74" s="152" t="s">
        <v>740</v>
      </c>
      <c r="H74" s="152" t="s">
        <v>741</v>
      </c>
      <c r="I74" s="161" t="str">
        <f t="shared" si="7"/>
        <v xml:space="preserve">CT- - M- </v>
      </c>
      <c r="J74" s="152" t="s">
        <v>732</v>
      </c>
      <c r="K74" s="152"/>
      <c r="L74" s="152" t="s">
        <v>742</v>
      </c>
      <c r="M74" s="152"/>
      <c r="N74" s="161" t="str">
        <f t="shared" si="8"/>
        <v xml:space="preserve">O  </v>
      </c>
      <c r="O74" s="152" t="s">
        <v>736</v>
      </c>
      <c r="P74" s="152"/>
      <c r="Q74" s="161" t="str">
        <f t="shared" si="9"/>
        <v xml:space="preserve">F   </v>
      </c>
      <c r="R74" s="152" t="s">
        <v>583</v>
      </c>
      <c r="S74" s="152"/>
    </row>
    <row r="75" spans="1:19">
      <c r="A75" s="151" t="s">
        <v>786</v>
      </c>
      <c r="B75" s="152" t="s">
        <v>787</v>
      </c>
      <c r="C75" s="152" t="s">
        <v>794</v>
      </c>
      <c r="D75" s="151" t="s">
        <v>795</v>
      </c>
      <c r="E75" s="151" t="str">
        <f t="shared" si="5"/>
        <v>7130-40.03</v>
      </c>
      <c r="F75" s="165" t="str">
        <f t="shared" si="6"/>
        <v>AG -3--AC -8</v>
      </c>
      <c r="G75" s="152" t="s">
        <v>740</v>
      </c>
      <c r="H75" s="152" t="s">
        <v>741</v>
      </c>
      <c r="I75" s="161" t="str">
        <f t="shared" si="7"/>
        <v xml:space="preserve">CT- - M- </v>
      </c>
      <c r="J75" s="152" t="s">
        <v>732</v>
      </c>
      <c r="K75" s="152"/>
      <c r="L75" s="152" t="s">
        <v>742</v>
      </c>
      <c r="M75" s="152"/>
      <c r="N75" s="161" t="str">
        <f t="shared" si="8"/>
        <v xml:space="preserve">O  </v>
      </c>
      <c r="O75" s="152" t="s">
        <v>736</v>
      </c>
      <c r="P75" s="152"/>
      <c r="Q75" s="161" t="str">
        <f t="shared" si="9"/>
        <v xml:space="preserve">F   </v>
      </c>
      <c r="R75" s="152" t="s">
        <v>583</v>
      </c>
      <c r="S75" s="152"/>
    </row>
    <row r="76" spans="1:19">
      <c r="A76" s="151" t="s">
        <v>786</v>
      </c>
      <c r="B76" s="152" t="s">
        <v>787</v>
      </c>
      <c r="C76" s="152" t="s">
        <v>796</v>
      </c>
      <c r="D76" s="151" t="s">
        <v>797</v>
      </c>
      <c r="E76" s="151" t="str">
        <f t="shared" si="5"/>
        <v>7130-59</v>
      </c>
      <c r="F76" s="165" t="str">
        <f t="shared" si="6"/>
        <v>AG -3--AC -8</v>
      </c>
      <c r="G76" s="152" t="s">
        <v>740</v>
      </c>
      <c r="H76" s="152" t="s">
        <v>741</v>
      </c>
      <c r="I76" s="161" t="str">
        <f t="shared" si="7"/>
        <v xml:space="preserve">CT- - M- </v>
      </c>
      <c r="J76" s="152" t="s">
        <v>732</v>
      </c>
      <c r="K76" s="152"/>
      <c r="L76" s="152" t="s">
        <v>742</v>
      </c>
      <c r="M76" s="152"/>
      <c r="N76" s="161" t="str">
        <f t="shared" si="8"/>
        <v xml:space="preserve">O  </v>
      </c>
      <c r="O76" s="152" t="s">
        <v>736</v>
      </c>
      <c r="P76" s="152"/>
      <c r="Q76" s="161" t="str">
        <f t="shared" si="9"/>
        <v xml:space="preserve">F   </v>
      </c>
      <c r="R76" s="152" t="s">
        <v>583</v>
      </c>
      <c r="S76" s="152"/>
    </row>
    <row r="77" spans="1:19">
      <c r="A77" s="151"/>
      <c r="B77" s="152"/>
      <c r="C77" s="152"/>
      <c r="D77" s="151"/>
      <c r="E77" s="151" t="str">
        <f t="shared" si="5"/>
        <v>-</v>
      </c>
      <c r="F77" s="165" t="str">
        <f t="shared" si="6"/>
        <v>AG ---AC -</v>
      </c>
      <c r="G77" s="152"/>
      <c r="H77" s="152"/>
      <c r="I77" s="161" t="str">
        <f t="shared" si="7"/>
        <v xml:space="preserve">- - - </v>
      </c>
      <c r="J77" s="152"/>
      <c r="K77" s="152"/>
      <c r="L77" s="152"/>
      <c r="M77" s="152"/>
      <c r="N77" s="161" t="str">
        <f t="shared" si="8"/>
        <v xml:space="preserve">  </v>
      </c>
      <c r="O77" s="152"/>
      <c r="P77" s="152"/>
      <c r="Q77" s="161" t="str">
        <f t="shared" si="9"/>
        <v xml:space="preserve">   </v>
      </c>
      <c r="R77" s="152"/>
      <c r="S77" s="152"/>
    </row>
    <row r="78" spans="1:19">
      <c r="A78" s="151" t="s">
        <v>284</v>
      </c>
      <c r="B78" s="152">
        <v>7131</v>
      </c>
      <c r="C78" s="152" t="s">
        <v>616</v>
      </c>
      <c r="D78" s="151" t="s">
        <v>798</v>
      </c>
      <c r="E78" s="151" t="str">
        <f t="shared" si="5"/>
        <v>7131-03</v>
      </c>
      <c r="F78" s="165" t="str">
        <f t="shared" si="6"/>
        <v>AG -3--AC -</v>
      </c>
      <c r="G78" s="152" t="s">
        <v>740</v>
      </c>
      <c r="H78" s="152"/>
      <c r="I78" s="161" t="str">
        <f t="shared" si="7"/>
        <v xml:space="preserve">- E- - </v>
      </c>
      <c r="J78" s="152"/>
      <c r="K78" s="152" t="s">
        <v>733</v>
      </c>
      <c r="L78" s="152"/>
      <c r="M78" s="152"/>
      <c r="N78" s="161" t="str">
        <f t="shared" si="8"/>
        <v xml:space="preserve">O  </v>
      </c>
      <c r="O78" s="152" t="s">
        <v>736</v>
      </c>
      <c r="P78" s="152"/>
      <c r="Q78" s="161" t="str">
        <f t="shared" si="9"/>
        <v xml:space="preserve">F   </v>
      </c>
      <c r="R78" s="152" t="s">
        <v>583</v>
      </c>
      <c r="S78" s="152"/>
    </row>
    <row r="79" spans="1:19">
      <c r="A79" s="151" t="s">
        <v>284</v>
      </c>
      <c r="B79" s="152">
        <v>7131</v>
      </c>
      <c r="C79" s="152" t="s">
        <v>749</v>
      </c>
      <c r="D79" s="151" t="s">
        <v>746</v>
      </c>
      <c r="E79" s="151" t="str">
        <f t="shared" si="5"/>
        <v>7131-34</v>
      </c>
      <c r="F79" s="165" t="str">
        <f t="shared" si="6"/>
        <v>AG ---AC -</v>
      </c>
      <c r="G79" s="152"/>
      <c r="H79" s="152"/>
      <c r="I79" s="161" t="str">
        <f t="shared" si="7"/>
        <v xml:space="preserve">- - - </v>
      </c>
      <c r="J79" s="152"/>
      <c r="K79" s="152"/>
      <c r="L79" s="152"/>
      <c r="M79" s="152"/>
      <c r="N79" s="161" t="str">
        <f t="shared" si="8"/>
        <v xml:space="preserve">  </v>
      </c>
      <c r="O79" s="152"/>
      <c r="P79" s="152"/>
      <c r="Q79" s="161" t="str">
        <f t="shared" si="9"/>
        <v xml:space="preserve">   </v>
      </c>
      <c r="R79" s="152"/>
      <c r="S79" s="152"/>
    </row>
    <row r="80" spans="1:19">
      <c r="A80" s="151" t="s">
        <v>284</v>
      </c>
      <c r="B80" s="152">
        <v>7131</v>
      </c>
      <c r="C80" s="152" t="s">
        <v>691</v>
      </c>
      <c r="D80" s="151" t="s">
        <v>260</v>
      </c>
      <c r="E80" s="151" t="str">
        <f t="shared" si="5"/>
        <v>7131-34.03</v>
      </c>
      <c r="F80" s="165" t="str">
        <f t="shared" si="6"/>
        <v>AG -3--AC -</v>
      </c>
      <c r="G80" s="152" t="s">
        <v>740</v>
      </c>
      <c r="H80" s="152"/>
      <c r="I80" s="161" t="str">
        <f t="shared" si="7"/>
        <v xml:space="preserve">- E- - </v>
      </c>
      <c r="J80" s="152"/>
      <c r="K80" s="152" t="s">
        <v>733</v>
      </c>
      <c r="L80" s="152"/>
      <c r="M80" s="152"/>
      <c r="N80" s="161" t="str">
        <f t="shared" si="8"/>
        <v xml:space="preserve">O  </v>
      </c>
      <c r="O80" s="152" t="s">
        <v>736</v>
      </c>
      <c r="P80" s="152"/>
      <c r="Q80" s="161" t="str">
        <f t="shared" si="9"/>
        <v xml:space="preserve">F   </v>
      </c>
      <c r="R80" s="152" t="s">
        <v>583</v>
      </c>
      <c r="S80" s="152"/>
    </row>
    <row r="81" spans="1:19">
      <c r="A81" s="151" t="s">
        <v>284</v>
      </c>
      <c r="B81" s="152">
        <v>7131</v>
      </c>
      <c r="C81" s="152" t="s">
        <v>799</v>
      </c>
      <c r="D81" s="151" t="s">
        <v>747</v>
      </c>
      <c r="E81" s="151" t="str">
        <f t="shared" si="5"/>
        <v>7131-51</v>
      </c>
      <c r="F81" s="165" t="str">
        <f t="shared" si="6"/>
        <v>AG ---AC -</v>
      </c>
      <c r="G81" s="152"/>
      <c r="H81" s="152"/>
      <c r="I81" s="161" t="str">
        <f t="shared" si="7"/>
        <v xml:space="preserve">- - - </v>
      </c>
      <c r="J81" s="152"/>
      <c r="K81" s="152"/>
      <c r="L81" s="152"/>
      <c r="M81" s="152"/>
      <c r="N81" s="161" t="str">
        <f t="shared" si="8"/>
        <v xml:space="preserve">  </v>
      </c>
      <c r="O81" s="152"/>
      <c r="P81" s="152"/>
      <c r="Q81" s="161" t="str">
        <f t="shared" si="9"/>
        <v xml:space="preserve">   </v>
      </c>
      <c r="R81" s="152"/>
      <c r="S81" s="152"/>
    </row>
    <row r="82" spans="1:19">
      <c r="A82" s="151" t="s">
        <v>284</v>
      </c>
      <c r="B82" s="152">
        <v>7131</v>
      </c>
      <c r="C82" s="152" t="s">
        <v>800</v>
      </c>
      <c r="D82" s="151" t="s">
        <v>801</v>
      </c>
      <c r="E82" s="151" t="str">
        <f t="shared" si="5"/>
        <v>7131-51.02</v>
      </c>
      <c r="F82" s="165" t="str">
        <f t="shared" si="6"/>
        <v>AG -3--AC -8</v>
      </c>
      <c r="G82" s="152" t="s">
        <v>740</v>
      </c>
      <c r="H82" s="152" t="s">
        <v>741</v>
      </c>
      <c r="I82" s="161" t="str">
        <f t="shared" si="7"/>
        <v xml:space="preserve">CT- - M- </v>
      </c>
      <c r="J82" s="152" t="s">
        <v>732</v>
      </c>
      <c r="K82" s="152"/>
      <c r="L82" s="152" t="s">
        <v>742</v>
      </c>
      <c r="M82" s="152"/>
      <c r="N82" s="161" t="str">
        <f t="shared" si="8"/>
        <v xml:space="preserve">O  </v>
      </c>
      <c r="O82" s="152" t="s">
        <v>736</v>
      </c>
      <c r="P82" s="152"/>
      <c r="Q82" s="161" t="str">
        <f t="shared" si="9"/>
        <v xml:space="preserve">F   </v>
      </c>
      <c r="R82" s="152" t="s">
        <v>583</v>
      </c>
      <c r="S82" s="152"/>
    </row>
    <row r="83" spans="1:19">
      <c r="A83" s="151" t="s">
        <v>284</v>
      </c>
      <c r="B83" s="152">
        <v>7131</v>
      </c>
      <c r="C83" s="152" t="s">
        <v>802</v>
      </c>
      <c r="D83" s="151" t="s">
        <v>803</v>
      </c>
      <c r="E83" s="151" t="str">
        <f t="shared" si="5"/>
        <v>7131-51.03</v>
      </c>
      <c r="F83" s="165" t="str">
        <f t="shared" si="6"/>
        <v>AG -3--AC -8</v>
      </c>
      <c r="G83" s="152" t="s">
        <v>740</v>
      </c>
      <c r="H83" s="152" t="s">
        <v>741</v>
      </c>
      <c r="I83" s="161" t="str">
        <f t="shared" si="7"/>
        <v xml:space="preserve">CT- - M- </v>
      </c>
      <c r="J83" s="152" t="s">
        <v>732</v>
      </c>
      <c r="K83" s="152"/>
      <c r="L83" s="152" t="s">
        <v>742</v>
      </c>
      <c r="M83" s="152"/>
      <c r="N83" s="161" t="str">
        <f t="shared" si="8"/>
        <v xml:space="preserve">O  </v>
      </c>
      <c r="O83" s="152" t="s">
        <v>736</v>
      </c>
      <c r="P83" s="152"/>
      <c r="Q83" s="161" t="str">
        <f t="shared" si="9"/>
        <v xml:space="preserve">F   </v>
      </c>
      <c r="R83" s="152" t="s">
        <v>583</v>
      </c>
      <c r="S83" s="152"/>
    </row>
    <row r="84" spans="1:19">
      <c r="A84" s="151" t="s">
        <v>284</v>
      </c>
      <c r="B84" s="152">
        <v>7131</v>
      </c>
      <c r="C84" s="152" t="s">
        <v>804</v>
      </c>
      <c r="D84" s="151" t="s">
        <v>419</v>
      </c>
      <c r="E84" s="151" t="str">
        <f t="shared" si="5"/>
        <v>7131-51.05</v>
      </c>
      <c r="F84" s="165" t="str">
        <f t="shared" si="6"/>
        <v>AG -3--AC -8</v>
      </c>
      <c r="G84" s="152" t="s">
        <v>740</v>
      </c>
      <c r="H84" s="152" t="s">
        <v>741</v>
      </c>
      <c r="I84" s="161" t="str">
        <f t="shared" si="7"/>
        <v xml:space="preserve">CT- - M- </v>
      </c>
      <c r="J84" s="152" t="s">
        <v>732</v>
      </c>
      <c r="K84" s="152"/>
      <c r="L84" s="152" t="s">
        <v>742</v>
      </c>
      <c r="M84" s="152"/>
      <c r="N84" s="161" t="str">
        <f t="shared" si="8"/>
        <v xml:space="preserve">O  </v>
      </c>
      <c r="O84" s="152" t="s">
        <v>736</v>
      </c>
      <c r="P84" s="152"/>
      <c r="Q84" s="161" t="str">
        <f t="shared" si="9"/>
        <v xml:space="preserve">F   </v>
      </c>
      <c r="R84" s="152" t="s">
        <v>583</v>
      </c>
      <c r="S84" s="152"/>
    </row>
    <row r="85" spans="1:19">
      <c r="A85" s="151" t="s">
        <v>284</v>
      </c>
      <c r="B85" s="152">
        <v>7131</v>
      </c>
      <c r="C85" s="152" t="s">
        <v>805</v>
      </c>
      <c r="D85" s="151" t="s">
        <v>806</v>
      </c>
      <c r="E85" s="151" t="str">
        <f t="shared" si="5"/>
        <v>7131-51.06</v>
      </c>
      <c r="F85" s="165" t="str">
        <f t="shared" si="6"/>
        <v>AG -3--AC -8</v>
      </c>
      <c r="G85" s="152" t="s">
        <v>740</v>
      </c>
      <c r="H85" s="152" t="s">
        <v>741</v>
      </c>
      <c r="I85" s="161" t="str">
        <f t="shared" si="7"/>
        <v xml:space="preserve">CT- - M- </v>
      </c>
      <c r="J85" s="152" t="s">
        <v>732</v>
      </c>
      <c r="K85" s="152"/>
      <c r="L85" s="152" t="s">
        <v>742</v>
      </c>
      <c r="M85" s="152"/>
      <c r="N85" s="161" t="str">
        <f t="shared" si="8"/>
        <v xml:space="preserve">O  </v>
      </c>
      <c r="O85" s="152" t="s">
        <v>736</v>
      </c>
      <c r="P85" s="152"/>
      <c r="Q85" s="161" t="str">
        <f t="shared" si="9"/>
        <v xml:space="preserve">F   </v>
      </c>
      <c r="R85" s="152" t="s">
        <v>583</v>
      </c>
      <c r="S85" s="152"/>
    </row>
    <row r="86" spans="1:19">
      <c r="A86" s="151" t="s">
        <v>284</v>
      </c>
      <c r="B86" s="152">
        <v>7131</v>
      </c>
      <c r="C86" s="152" t="s">
        <v>807</v>
      </c>
      <c r="D86" s="151" t="s">
        <v>808</v>
      </c>
      <c r="E86" s="151" t="str">
        <f t="shared" si="5"/>
        <v>7131-51.07</v>
      </c>
      <c r="F86" s="165" t="str">
        <f t="shared" si="6"/>
        <v>AG -3--AC -8</v>
      </c>
      <c r="G86" s="152" t="s">
        <v>740</v>
      </c>
      <c r="H86" s="152" t="s">
        <v>741</v>
      </c>
      <c r="I86" s="161" t="str">
        <f t="shared" si="7"/>
        <v xml:space="preserve">CT- - M- </v>
      </c>
      <c r="J86" s="152" t="s">
        <v>732</v>
      </c>
      <c r="K86" s="152"/>
      <c r="L86" s="152" t="s">
        <v>742</v>
      </c>
      <c r="M86" s="152"/>
      <c r="N86" s="161" t="str">
        <f t="shared" si="8"/>
        <v xml:space="preserve">O  </v>
      </c>
      <c r="O86" s="152" t="s">
        <v>736</v>
      </c>
      <c r="P86" s="152"/>
      <c r="Q86" s="161" t="str">
        <f t="shared" si="9"/>
        <v xml:space="preserve">F   </v>
      </c>
      <c r="R86" s="152" t="s">
        <v>583</v>
      </c>
      <c r="S86" s="152"/>
    </row>
    <row r="87" spans="1:19">
      <c r="A87" s="151" t="s">
        <v>284</v>
      </c>
      <c r="B87" s="152">
        <v>7131</v>
      </c>
      <c r="C87" s="152" t="s">
        <v>809</v>
      </c>
      <c r="D87" s="151" t="s">
        <v>810</v>
      </c>
      <c r="E87" s="151" t="str">
        <f t="shared" si="5"/>
        <v>7131-51.08</v>
      </c>
      <c r="F87" s="165" t="str">
        <f t="shared" si="6"/>
        <v>AG -3--AC -8</v>
      </c>
      <c r="G87" s="152" t="s">
        <v>740</v>
      </c>
      <c r="H87" s="152" t="s">
        <v>741</v>
      </c>
      <c r="I87" s="161" t="str">
        <f t="shared" si="7"/>
        <v xml:space="preserve">CT- - M- </v>
      </c>
      <c r="J87" s="152" t="s">
        <v>732</v>
      </c>
      <c r="K87" s="152"/>
      <c r="L87" s="152" t="s">
        <v>742</v>
      </c>
      <c r="M87" s="152"/>
      <c r="N87" s="161" t="str">
        <f t="shared" si="8"/>
        <v xml:space="preserve">O  </v>
      </c>
      <c r="O87" s="152" t="s">
        <v>736</v>
      </c>
      <c r="P87" s="152"/>
      <c r="Q87" s="161" t="str">
        <f t="shared" si="9"/>
        <v xml:space="preserve">F   </v>
      </c>
      <c r="R87" s="152" t="s">
        <v>583</v>
      </c>
      <c r="S87" s="152"/>
    </row>
    <row r="88" spans="1:19">
      <c r="A88" s="151" t="s">
        <v>284</v>
      </c>
      <c r="B88" s="152">
        <v>7131</v>
      </c>
      <c r="C88" s="152" t="s">
        <v>811</v>
      </c>
      <c r="D88" s="151" t="s">
        <v>423</v>
      </c>
      <c r="E88" s="151" t="str">
        <f t="shared" si="5"/>
        <v>7131-51.09</v>
      </c>
      <c r="F88" s="165" t="str">
        <f t="shared" si="6"/>
        <v>AG -3--AC -8</v>
      </c>
      <c r="G88" s="152" t="s">
        <v>740</v>
      </c>
      <c r="H88" s="152" t="s">
        <v>741</v>
      </c>
      <c r="I88" s="161" t="str">
        <f t="shared" si="7"/>
        <v xml:space="preserve">CT- - M- </v>
      </c>
      <c r="J88" s="152" t="s">
        <v>732</v>
      </c>
      <c r="K88" s="152"/>
      <c r="L88" s="152" t="s">
        <v>742</v>
      </c>
      <c r="M88" s="152"/>
      <c r="N88" s="161" t="str">
        <f t="shared" si="8"/>
        <v xml:space="preserve">O  </v>
      </c>
      <c r="O88" s="152" t="s">
        <v>736</v>
      </c>
      <c r="P88" s="152"/>
      <c r="Q88" s="161" t="str">
        <f t="shared" si="9"/>
        <v xml:space="preserve">F   </v>
      </c>
      <c r="R88" s="152" t="s">
        <v>583</v>
      </c>
      <c r="S88" s="152"/>
    </row>
    <row r="89" spans="1:19">
      <c r="A89" s="151" t="s">
        <v>284</v>
      </c>
      <c r="B89" s="152">
        <v>7131</v>
      </c>
      <c r="C89" s="152" t="s">
        <v>812</v>
      </c>
      <c r="D89" s="151" t="s">
        <v>424</v>
      </c>
      <c r="E89" s="151" t="str">
        <f t="shared" si="5"/>
        <v>7131-51.10</v>
      </c>
      <c r="F89" s="165" t="str">
        <f t="shared" si="6"/>
        <v>AG -3--AC -8</v>
      </c>
      <c r="G89" s="152" t="s">
        <v>740</v>
      </c>
      <c r="H89" s="152" t="s">
        <v>741</v>
      </c>
      <c r="I89" s="161" t="str">
        <f t="shared" si="7"/>
        <v xml:space="preserve">CT- - M- </v>
      </c>
      <c r="J89" s="152" t="s">
        <v>732</v>
      </c>
      <c r="K89" s="152"/>
      <c r="L89" s="152" t="s">
        <v>742</v>
      </c>
      <c r="M89" s="152"/>
      <c r="N89" s="161" t="str">
        <f t="shared" si="8"/>
        <v xml:space="preserve">O  </v>
      </c>
      <c r="O89" s="152" t="s">
        <v>736</v>
      </c>
      <c r="P89" s="152"/>
      <c r="Q89" s="161" t="str">
        <f t="shared" si="9"/>
        <v xml:space="preserve">F   </v>
      </c>
      <c r="R89" s="152" t="s">
        <v>583</v>
      </c>
      <c r="S89" s="152"/>
    </row>
    <row r="90" spans="1:19">
      <c r="A90" s="151" t="s">
        <v>284</v>
      </c>
      <c r="B90" s="152">
        <v>7131</v>
      </c>
      <c r="C90" s="152" t="s">
        <v>813</v>
      </c>
      <c r="D90" s="151" t="s">
        <v>814</v>
      </c>
      <c r="E90" s="151" t="str">
        <f t="shared" si="5"/>
        <v>7131-51.11</v>
      </c>
      <c r="F90" s="165" t="str">
        <f t="shared" si="6"/>
        <v>AG -3--AC -8</v>
      </c>
      <c r="G90" s="152" t="s">
        <v>740</v>
      </c>
      <c r="H90" s="152" t="s">
        <v>741</v>
      </c>
      <c r="I90" s="161" t="str">
        <f t="shared" si="7"/>
        <v xml:space="preserve">CT- - M- </v>
      </c>
      <c r="J90" s="152" t="s">
        <v>732</v>
      </c>
      <c r="K90" s="152"/>
      <c r="L90" s="152" t="s">
        <v>742</v>
      </c>
      <c r="M90" s="152"/>
      <c r="N90" s="161" t="str">
        <f t="shared" si="8"/>
        <v xml:space="preserve">O  </v>
      </c>
      <c r="O90" s="152" t="s">
        <v>736</v>
      </c>
      <c r="P90" s="152"/>
      <c r="Q90" s="161" t="str">
        <f t="shared" si="9"/>
        <v xml:space="preserve">F   </v>
      </c>
      <c r="R90" s="152" t="s">
        <v>583</v>
      </c>
      <c r="S90" s="152"/>
    </row>
    <row r="91" spans="1:19">
      <c r="A91" s="151" t="s">
        <v>284</v>
      </c>
      <c r="B91" s="152">
        <v>7131</v>
      </c>
      <c r="C91" s="152" t="s">
        <v>815</v>
      </c>
      <c r="D91" s="151" t="s">
        <v>816</v>
      </c>
      <c r="E91" s="151" t="str">
        <f t="shared" si="5"/>
        <v>7131-51.12</v>
      </c>
      <c r="F91" s="165" t="str">
        <f t="shared" si="6"/>
        <v>AG -3--AC -8</v>
      </c>
      <c r="G91" s="152" t="s">
        <v>740</v>
      </c>
      <c r="H91" s="152" t="s">
        <v>741</v>
      </c>
      <c r="I91" s="161" t="str">
        <f t="shared" si="7"/>
        <v xml:space="preserve">CT- - M- </v>
      </c>
      <c r="J91" s="152" t="s">
        <v>732</v>
      </c>
      <c r="K91" s="152"/>
      <c r="L91" s="152" t="s">
        <v>742</v>
      </c>
      <c r="M91" s="152"/>
      <c r="N91" s="161" t="str">
        <f t="shared" si="8"/>
        <v xml:space="preserve">O  </v>
      </c>
      <c r="O91" s="152" t="s">
        <v>736</v>
      </c>
      <c r="P91" s="152"/>
      <c r="Q91" s="161" t="str">
        <f t="shared" si="9"/>
        <v xml:space="preserve">F   </v>
      </c>
      <c r="R91" s="152" t="s">
        <v>583</v>
      </c>
      <c r="S91" s="152"/>
    </row>
    <row r="92" spans="1:19">
      <c r="A92" s="151"/>
      <c r="B92" s="152"/>
      <c r="C92" s="152"/>
      <c r="D92" s="151"/>
      <c r="E92" s="151" t="str">
        <f t="shared" si="5"/>
        <v>-</v>
      </c>
      <c r="F92" s="165" t="str">
        <f t="shared" si="6"/>
        <v>AG ---AC -</v>
      </c>
      <c r="G92" s="152"/>
      <c r="H92" s="152"/>
      <c r="I92" s="161" t="str">
        <f t="shared" si="7"/>
        <v xml:space="preserve">- - - </v>
      </c>
      <c r="J92" s="152"/>
      <c r="K92" s="152"/>
      <c r="L92" s="152"/>
      <c r="M92" s="152"/>
      <c r="N92" s="161" t="str">
        <f t="shared" si="8"/>
        <v xml:space="preserve">  </v>
      </c>
      <c r="O92" s="152"/>
      <c r="P92" s="152"/>
      <c r="Q92" s="161" t="str">
        <f t="shared" si="9"/>
        <v xml:space="preserve">   </v>
      </c>
      <c r="R92" s="152"/>
      <c r="S92" s="152"/>
    </row>
    <row r="93" spans="1:19">
      <c r="A93" s="151" t="s">
        <v>293</v>
      </c>
      <c r="B93" s="152">
        <v>7132</v>
      </c>
      <c r="C93" s="152" t="s">
        <v>753</v>
      </c>
      <c r="D93" s="151" t="s">
        <v>754</v>
      </c>
      <c r="E93" s="151" t="str">
        <f t="shared" si="5"/>
        <v>7132-02</v>
      </c>
      <c r="F93" s="165" t="str">
        <f t="shared" si="6"/>
        <v>AG ---AC -</v>
      </c>
      <c r="G93" s="152"/>
      <c r="H93" s="152"/>
      <c r="I93" s="161" t="str">
        <f t="shared" si="7"/>
        <v xml:space="preserve">- - - </v>
      </c>
      <c r="J93" s="152"/>
      <c r="K93" s="152"/>
      <c r="L93" s="152"/>
      <c r="M93" s="152"/>
      <c r="N93" s="161" t="str">
        <f t="shared" si="8"/>
        <v xml:space="preserve">  </v>
      </c>
      <c r="O93" s="152"/>
      <c r="P93" s="152"/>
      <c r="Q93" s="161" t="str">
        <f t="shared" si="9"/>
        <v xml:space="preserve">   </v>
      </c>
      <c r="R93" s="152"/>
      <c r="S93" s="152"/>
    </row>
    <row r="94" spans="1:19">
      <c r="A94" s="151" t="s">
        <v>293</v>
      </c>
      <c r="B94" s="152">
        <v>7132</v>
      </c>
      <c r="C94" s="152" t="s">
        <v>817</v>
      </c>
      <c r="D94" s="151" t="s">
        <v>459</v>
      </c>
      <c r="E94" s="151" t="str">
        <f t="shared" si="5"/>
        <v>7132-02.19</v>
      </c>
      <c r="F94" s="165" t="str">
        <f t="shared" si="6"/>
        <v>AG -3--AC -8</v>
      </c>
      <c r="G94" s="152" t="s">
        <v>740</v>
      </c>
      <c r="H94" s="152" t="s">
        <v>741</v>
      </c>
      <c r="I94" s="161" t="str">
        <f t="shared" si="7"/>
        <v xml:space="preserve">CT- - M- </v>
      </c>
      <c r="J94" s="152" t="s">
        <v>732</v>
      </c>
      <c r="K94" s="152"/>
      <c r="L94" s="152" t="s">
        <v>742</v>
      </c>
      <c r="M94" s="152"/>
      <c r="N94" s="161" t="str">
        <f t="shared" si="8"/>
        <v xml:space="preserve">O  </v>
      </c>
      <c r="O94" s="152" t="s">
        <v>736</v>
      </c>
      <c r="P94" s="152"/>
      <c r="Q94" s="161" t="str">
        <f t="shared" si="9"/>
        <v xml:space="preserve">F   </v>
      </c>
      <c r="R94" s="152" t="s">
        <v>583</v>
      </c>
      <c r="S94" s="152"/>
    </row>
    <row r="95" spans="1:19">
      <c r="A95" s="151" t="s">
        <v>293</v>
      </c>
      <c r="B95" s="152">
        <v>7132</v>
      </c>
      <c r="C95" s="152" t="s">
        <v>749</v>
      </c>
      <c r="D95" s="151" t="s">
        <v>818</v>
      </c>
      <c r="E95" s="151" t="str">
        <f t="shared" si="5"/>
        <v>7132-34</v>
      </c>
      <c r="F95" s="165" t="str">
        <f t="shared" si="6"/>
        <v>AG ---AC -</v>
      </c>
      <c r="G95" s="152"/>
      <c r="H95" s="152"/>
      <c r="I95" s="161" t="str">
        <f t="shared" si="7"/>
        <v xml:space="preserve">- - - </v>
      </c>
      <c r="J95" s="152"/>
      <c r="K95" s="152"/>
      <c r="L95" s="152"/>
      <c r="M95" s="152"/>
      <c r="N95" s="161" t="str">
        <f t="shared" si="8"/>
        <v xml:space="preserve">  </v>
      </c>
      <c r="O95" s="152"/>
      <c r="P95" s="152"/>
      <c r="Q95" s="161" t="str">
        <f t="shared" si="9"/>
        <v xml:space="preserve">   </v>
      </c>
      <c r="R95" s="152"/>
      <c r="S95" s="152"/>
    </row>
    <row r="96" spans="1:19">
      <c r="A96" s="151" t="s">
        <v>293</v>
      </c>
      <c r="B96" s="152">
        <v>7132</v>
      </c>
      <c r="C96" s="152" t="s">
        <v>712</v>
      </c>
      <c r="D96" s="151" t="s">
        <v>338</v>
      </c>
      <c r="E96" s="151" t="str">
        <f t="shared" si="5"/>
        <v>7132-34.01</v>
      </c>
      <c r="F96" s="165" t="str">
        <f t="shared" si="6"/>
        <v>AG -3--AC -8</v>
      </c>
      <c r="G96" s="152" t="s">
        <v>740</v>
      </c>
      <c r="H96" s="152" t="s">
        <v>741</v>
      </c>
      <c r="I96" s="161" t="str">
        <f t="shared" si="7"/>
        <v xml:space="preserve">CT- - M- </v>
      </c>
      <c r="J96" s="152" t="s">
        <v>732</v>
      </c>
      <c r="K96" s="152"/>
      <c r="L96" s="152" t="s">
        <v>742</v>
      </c>
      <c r="M96" s="152"/>
      <c r="N96" s="161" t="str">
        <f t="shared" si="8"/>
        <v xml:space="preserve">O  </v>
      </c>
      <c r="O96" s="152" t="s">
        <v>736</v>
      </c>
      <c r="P96" s="152"/>
      <c r="Q96" s="161" t="str">
        <f t="shared" si="9"/>
        <v xml:space="preserve">F   </v>
      </c>
      <c r="R96" s="152" t="s">
        <v>583</v>
      </c>
      <c r="S96" s="152"/>
    </row>
    <row r="97" spans="1:19">
      <c r="A97" s="151" t="s">
        <v>293</v>
      </c>
      <c r="B97" s="152">
        <v>7132</v>
      </c>
      <c r="C97" s="152" t="s">
        <v>691</v>
      </c>
      <c r="D97" s="151" t="s">
        <v>819</v>
      </c>
      <c r="E97" s="151" t="str">
        <f t="shared" si="5"/>
        <v>7132-34.03</v>
      </c>
      <c r="F97" s="165" t="str">
        <f t="shared" si="6"/>
        <v>AG -3--AC -</v>
      </c>
      <c r="G97" s="152" t="s">
        <v>740</v>
      </c>
      <c r="H97" s="152"/>
      <c r="I97" s="161" t="str">
        <f t="shared" si="7"/>
        <v xml:space="preserve">- E- - </v>
      </c>
      <c r="J97" s="152"/>
      <c r="K97" s="152" t="s">
        <v>733</v>
      </c>
      <c r="L97" s="152"/>
      <c r="M97" s="152"/>
      <c r="N97" s="161" t="str">
        <f t="shared" si="8"/>
        <v xml:space="preserve">O  </v>
      </c>
      <c r="O97" s="152" t="s">
        <v>736</v>
      </c>
      <c r="P97" s="152"/>
      <c r="Q97" s="161" t="str">
        <f t="shared" si="9"/>
        <v xml:space="preserve">F   </v>
      </c>
      <c r="R97" s="152" t="s">
        <v>583</v>
      </c>
      <c r="S97" s="152"/>
    </row>
    <row r="98" spans="1:19">
      <c r="A98" s="151" t="s">
        <v>293</v>
      </c>
      <c r="B98" s="152">
        <v>7132</v>
      </c>
      <c r="C98" s="152" t="s">
        <v>820</v>
      </c>
      <c r="D98" s="151" t="s">
        <v>821</v>
      </c>
      <c r="E98" s="151" t="str">
        <f t="shared" si="5"/>
        <v>7132-34.05</v>
      </c>
      <c r="F98" s="165" t="str">
        <f t="shared" si="6"/>
        <v>AG -3--AC -8</v>
      </c>
      <c r="G98" s="152" t="s">
        <v>740</v>
      </c>
      <c r="H98" s="152" t="s">
        <v>741</v>
      </c>
      <c r="I98" s="161" t="str">
        <f t="shared" si="7"/>
        <v xml:space="preserve">CT- - M- </v>
      </c>
      <c r="J98" s="152" t="s">
        <v>732</v>
      </c>
      <c r="K98" s="152"/>
      <c r="L98" s="152" t="s">
        <v>742</v>
      </c>
      <c r="M98" s="152"/>
      <c r="N98" s="161" t="str">
        <f t="shared" si="8"/>
        <v xml:space="preserve">O  </v>
      </c>
      <c r="O98" s="152" t="s">
        <v>736</v>
      </c>
      <c r="P98" s="152"/>
      <c r="Q98" s="161" t="str">
        <f t="shared" si="9"/>
        <v xml:space="preserve">F   </v>
      </c>
      <c r="R98" s="152" t="s">
        <v>583</v>
      </c>
      <c r="S98" s="152"/>
    </row>
    <row r="99" spans="1:19">
      <c r="A99" s="151" t="s">
        <v>293</v>
      </c>
      <c r="B99" s="152">
        <v>7132</v>
      </c>
      <c r="C99" s="152" t="s">
        <v>782</v>
      </c>
      <c r="D99" s="151" t="s">
        <v>822</v>
      </c>
      <c r="E99" s="151" t="str">
        <f t="shared" si="5"/>
        <v>7132-45</v>
      </c>
      <c r="F99" s="165" t="str">
        <f t="shared" si="6"/>
        <v>AG ---AC -</v>
      </c>
      <c r="G99" s="152"/>
      <c r="H99" s="152"/>
      <c r="I99" s="161" t="str">
        <f t="shared" si="7"/>
        <v xml:space="preserve">- - - </v>
      </c>
      <c r="J99" s="152"/>
      <c r="K99" s="152"/>
      <c r="L99" s="152"/>
      <c r="M99" s="152"/>
      <c r="N99" s="161" t="str">
        <f t="shared" si="8"/>
        <v xml:space="preserve">  </v>
      </c>
      <c r="O99" s="152"/>
      <c r="P99" s="152"/>
      <c r="Q99" s="161" t="str">
        <f t="shared" si="9"/>
        <v xml:space="preserve">   </v>
      </c>
      <c r="R99" s="152"/>
      <c r="S99" s="152"/>
    </row>
    <row r="100" spans="1:19">
      <c r="A100" s="151" t="s">
        <v>293</v>
      </c>
      <c r="B100" s="152">
        <v>7132</v>
      </c>
      <c r="C100" s="152" t="s">
        <v>823</v>
      </c>
      <c r="D100" s="151" t="s">
        <v>824</v>
      </c>
      <c r="E100" s="151" t="str">
        <f t="shared" si="5"/>
        <v>7132-45.01</v>
      </c>
      <c r="F100" s="165" t="str">
        <f t="shared" si="6"/>
        <v>AG -3--AC -8</v>
      </c>
      <c r="G100" s="152" t="s">
        <v>740</v>
      </c>
      <c r="H100" s="152" t="s">
        <v>741</v>
      </c>
      <c r="I100" s="161" t="str">
        <f t="shared" si="7"/>
        <v xml:space="preserve">CT- - M- </v>
      </c>
      <c r="J100" s="152" t="s">
        <v>732</v>
      </c>
      <c r="K100" s="152"/>
      <c r="L100" s="152" t="s">
        <v>742</v>
      </c>
      <c r="M100" s="152"/>
      <c r="N100" s="161" t="str">
        <f t="shared" si="8"/>
        <v xml:space="preserve">O  </v>
      </c>
      <c r="O100" s="152" t="s">
        <v>736</v>
      </c>
      <c r="P100" s="152"/>
      <c r="Q100" s="161" t="str">
        <f t="shared" si="9"/>
        <v xml:space="preserve">F   </v>
      </c>
      <c r="R100" s="152" t="s">
        <v>583</v>
      </c>
      <c r="S100" s="152"/>
    </row>
    <row r="101" spans="1:19">
      <c r="A101" s="151" t="s">
        <v>293</v>
      </c>
      <c r="B101" s="152">
        <v>7132</v>
      </c>
      <c r="C101" s="152" t="s">
        <v>825</v>
      </c>
      <c r="D101" s="151" t="s">
        <v>461</v>
      </c>
      <c r="E101" s="151" t="str">
        <f t="shared" si="5"/>
        <v>7132-45.05</v>
      </c>
      <c r="F101" s="165" t="str">
        <f t="shared" si="6"/>
        <v>AG -3--AC -8</v>
      </c>
      <c r="G101" s="152" t="s">
        <v>740</v>
      </c>
      <c r="H101" s="152" t="s">
        <v>741</v>
      </c>
      <c r="I101" s="161" t="str">
        <f t="shared" si="7"/>
        <v xml:space="preserve">CT- - M- </v>
      </c>
      <c r="J101" s="152" t="s">
        <v>732</v>
      </c>
      <c r="K101" s="152"/>
      <c r="L101" s="152" t="s">
        <v>742</v>
      </c>
      <c r="M101" s="152"/>
      <c r="N101" s="161" t="str">
        <f t="shared" si="8"/>
        <v xml:space="preserve">O  </v>
      </c>
      <c r="O101" s="152" t="s">
        <v>736</v>
      </c>
      <c r="P101" s="152"/>
      <c r="Q101" s="161" t="str">
        <f t="shared" si="9"/>
        <v xml:space="preserve">F   </v>
      </c>
      <c r="R101" s="152" t="s">
        <v>583</v>
      </c>
      <c r="S101" s="152"/>
    </row>
    <row r="102" spans="1:19">
      <c r="A102" s="151" t="s">
        <v>293</v>
      </c>
      <c r="B102" s="152">
        <v>7132</v>
      </c>
      <c r="C102" s="152" t="s">
        <v>826</v>
      </c>
      <c r="D102" s="151" t="s">
        <v>827</v>
      </c>
      <c r="E102" s="151" t="str">
        <f t="shared" si="5"/>
        <v>7132-45.10</v>
      </c>
      <c r="F102" s="165" t="str">
        <f t="shared" si="6"/>
        <v>AG -3--AC -8</v>
      </c>
      <c r="G102" s="152" t="s">
        <v>740</v>
      </c>
      <c r="H102" s="152" t="s">
        <v>741</v>
      </c>
      <c r="I102" s="161" t="str">
        <f t="shared" si="7"/>
        <v xml:space="preserve">CT- - M- </v>
      </c>
      <c r="J102" s="152" t="s">
        <v>732</v>
      </c>
      <c r="K102" s="152"/>
      <c r="L102" s="152" t="s">
        <v>742</v>
      </c>
      <c r="M102" s="152"/>
      <c r="N102" s="161" t="str">
        <f t="shared" si="8"/>
        <v xml:space="preserve">O  </v>
      </c>
      <c r="O102" s="152" t="s">
        <v>736</v>
      </c>
      <c r="P102" s="152"/>
      <c r="Q102" s="161" t="str">
        <f t="shared" si="9"/>
        <v xml:space="preserve">F   </v>
      </c>
      <c r="R102" s="152" t="s">
        <v>583</v>
      </c>
      <c r="S102" s="152"/>
    </row>
    <row r="103" spans="1:19">
      <c r="A103" s="151" t="s">
        <v>293</v>
      </c>
      <c r="B103" s="152">
        <v>7132</v>
      </c>
      <c r="C103" s="152" t="s">
        <v>828</v>
      </c>
      <c r="D103" s="151" t="s">
        <v>829</v>
      </c>
      <c r="E103" s="151" t="str">
        <f t="shared" si="5"/>
        <v>7132-46</v>
      </c>
      <c r="F103" s="165" t="str">
        <f t="shared" si="6"/>
        <v>AG ---AC -</v>
      </c>
      <c r="G103" s="152"/>
      <c r="H103" s="152"/>
      <c r="I103" s="161" t="str">
        <f t="shared" si="7"/>
        <v xml:space="preserve">- - - </v>
      </c>
      <c r="J103" s="152"/>
      <c r="K103" s="152"/>
      <c r="L103" s="152"/>
      <c r="M103" s="152"/>
      <c r="N103" s="161" t="str">
        <f t="shared" si="8"/>
        <v xml:space="preserve">  </v>
      </c>
      <c r="O103" s="152"/>
      <c r="P103" s="152"/>
      <c r="Q103" s="161" t="str">
        <f t="shared" si="9"/>
        <v xml:space="preserve">   </v>
      </c>
      <c r="R103" s="152"/>
      <c r="S103" s="152"/>
    </row>
    <row r="104" spans="1:19">
      <c r="A104" s="151" t="s">
        <v>293</v>
      </c>
      <c r="B104" s="152">
        <v>7132</v>
      </c>
      <c r="C104" s="152" t="s">
        <v>830</v>
      </c>
      <c r="D104" s="151" t="s">
        <v>831</v>
      </c>
      <c r="E104" s="151" t="str">
        <f t="shared" si="5"/>
        <v>7132-46.05</v>
      </c>
      <c r="F104" s="165" t="str">
        <f t="shared" si="6"/>
        <v>AG -3--AC -8</v>
      </c>
      <c r="G104" s="152" t="s">
        <v>740</v>
      </c>
      <c r="H104" s="152" t="s">
        <v>741</v>
      </c>
      <c r="I104" s="161" t="str">
        <f t="shared" si="7"/>
        <v xml:space="preserve">CT- - M- </v>
      </c>
      <c r="J104" s="152" t="s">
        <v>732</v>
      </c>
      <c r="K104" s="152"/>
      <c r="L104" s="152" t="s">
        <v>742</v>
      </c>
      <c r="M104" s="152"/>
      <c r="N104" s="161" t="str">
        <f t="shared" si="8"/>
        <v xml:space="preserve">O  </v>
      </c>
      <c r="O104" s="152" t="s">
        <v>736</v>
      </c>
      <c r="P104" s="152"/>
      <c r="Q104" s="161" t="str">
        <f t="shared" si="9"/>
        <v xml:space="preserve">F   </v>
      </c>
      <c r="R104" s="152" t="s">
        <v>583</v>
      </c>
      <c r="S104" s="152"/>
    </row>
    <row r="105" spans="1:19">
      <c r="A105" s="151" t="s">
        <v>293</v>
      </c>
      <c r="B105" s="152">
        <v>7132</v>
      </c>
      <c r="C105" s="152" t="s">
        <v>832</v>
      </c>
      <c r="D105" s="151" t="s">
        <v>833</v>
      </c>
      <c r="E105" s="151" t="str">
        <f t="shared" si="5"/>
        <v>7132-49</v>
      </c>
      <c r="F105" s="165" t="str">
        <f t="shared" si="6"/>
        <v>AG ---AC -</v>
      </c>
      <c r="G105" s="152"/>
      <c r="H105" s="152"/>
      <c r="I105" s="161" t="str">
        <f t="shared" si="7"/>
        <v xml:space="preserve">- - - </v>
      </c>
      <c r="J105" s="152"/>
      <c r="K105" s="152"/>
      <c r="L105" s="152"/>
      <c r="M105" s="152"/>
      <c r="N105" s="161" t="str">
        <f t="shared" si="8"/>
        <v xml:space="preserve">  </v>
      </c>
      <c r="O105" s="152"/>
      <c r="P105" s="152"/>
      <c r="Q105" s="161" t="str">
        <f t="shared" si="9"/>
        <v xml:space="preserve">   </v>
      </c>
      <c r="R105" s="152"/>
      <c r="S105" s="152"/>
    </row>
    <row r="106" spans="1:19">
      <c r="A106" s="151" t="s">
        <v>293</v>
      </c>
      <c r="B106" s="152">
        <v>7132</v>
      </c>
      <c r="C106" s="152" t="s">
        <v>834</v>
      </c>
      <c r="D106" s="151" t="s">
        <v>835</v>
      </c>
      <c r="E106" s="151" t="str">
        <f t="shared" si="5"/>
        <v>7132-49.14</v>
      </c>
      <c r="F106" s="165" t="str">
        <f t="shared" si="6"/>
        <v>AG -3--AC -8</v>
      </c>
      <c r="G106" s="152" t="s">
        <v>740</v>
      </c>
      <c r="H106" s="152" t="s">
        <v>741</v>
      </c>
      <c r="I106" s="161" t="str">
        <f t="shared" si="7"/>
        <v xml:space="preserve">CT- - M- </v>
      </c>
      <c r="J106" s="152" t="s">
        <v>732</v>
      </c>
      <c r="K106" s="152"/>
      <c r="L106" s="152" t="s">
        <v>742</v>
      </c>
      <c r="M106" s="152"/>
      <c r="N106" s="161" t="str">
        <f t="shared" si="8"/>
        <v xml:space="preserve">O  </v>
      </c>
      <c r="O106" s="152" t="s">
        <v>736</v>
      </c>
      <c r="P106" s="152"/>
      <c r="Q106" s="161" t="str">
        <f t="shared" si="9"/>
        <v xml:space="preserve">F   </v>
      </c>
      <c r="R106" s="152" t="s">
        <v>583</v>
      </c>
      <c r="S106" s="152"/>
    </row>
    <row r="107" spans="1:19">
      <c r="A107" s="151" t="s">
        <v>293</v>
      </c>
      <c r="B107" s="152">
        <v>7132</v>
      </c>
      <c r="C107" s="152" t="s">
        <v>836</v>
      </c>
      <c r="D107" s="151" t="s">
        <v>465</v>
      </c>
      <c r="E107" s="151" t="str">
        <f t="shared" si="5"/>
        <v>7132-49.16</v>
      </c>
      <c r="F107" s="165" t="str">
        <f t="shared" si="6"/>
        <v>AG -3--AC -8</v>
      </c>
      <c r="G107" s="152" t="s">
        <v>740</v>
      </c>
      <c r="H107" s="152" t="s">
        <v>741</v>
      </c>
      <c r="I107" s="161" t="str">
        <f t="shared" si="7"/>
        <v xml:space="preserve">CT- - M- </v>
      </c>
      <c r="J107" s="152" t="s">
        <v>732</v>
      </c>
      <c r="K107" s="152"/>
      <c r="L107" s="152" t="s">
        <v>742</v>
      </c>
      <c r="M107" s="152"/>
      <c r="N107" s="161" t="str">
        <f t="shared" si="8"/>
        <v xml:space="preserve">O  </v>
      </c>
      <c r="O107" s="152" t="s">
        <v>736</v>
      </c>
      <c r="P107" s="152"/>
      <c r="Q107" s="161" t="str">
        <f t="shared" si="9"/>
        <v xml:space="preserve">F   </v>
      </c>
      <c r="R107" s="152" t="s">
        <v>583</v>
      </c>
      <c r="S107" s="152"/>
    </row>
    <row r="108" spans="1:19">
      <c r="A108" s="151" t="s">
        <v>293</v>
      </c>
      <c r="B108" s="152">
        <v>7132</v>
      </c>
      <c r="C108" s="152" t="s">
        <v>837</v>
      </c>
      <c r="D108" s="151" t="s">
        <v>838</v>
      </c>
      <c r="E108" s="151" t="str">
        <f t="shared" si="5"/>
        <v>7132-49.17</v>
      </c>
      <c r="F108" s="165" t="str">
        <f t="shared" si="6"/>
        <v>AG -3--AC -8</v>
      </c>
      <c r="G108" s="152" t="s">
        <v>740</v>
      </c>
      <c r="H108" s="152" t="s">
        <v>741</v>
      </c>
      <c r="I108" s="161" t="str">
        <f t="shared" si="7"/>
        <v xml:space="preserve">CT- - M- </v>
      </c>
      <c r="J108" s="152" t="s">
        <v>732</v>
      </c>
      <c r="K108" s="152"/>
      <c r="L108" s="152" t="s">
        <v>742</v>
      </c>
      <c r="M108" s="152"/>
      <c r="N108" s="161" t="str">
        <f t="shared" si="8"/>
        <v xml:space="preserve">O  </v>
      </c>
      <c r="O108" s="152" t="s">
        <v>736</v>
      </c>
      <c r="P108" s="152"/>
      <c r="Q108" s="161" t="str">
        <f t="shared" si="9"/>
        <v xml:space="preserve">F   </v>
      </c>
      <c r="R108" s="152" t="s">
        <v>583</v>
      </c>
      <c r="S108" s="152"/>
    </row>
    <row r="109" spans="1:19">
      <c r="A109" s="151" t="s">
        <v>293</v>
      </c>
      <c r="B109" s="152">
        <v>7132</v>
      </c>
      <c r="C109" s="152" t="s">
        <v>839</v>
      </c>
      <c r="D109" s="151" t="s">
        <v>840</v>
      </c>
      <c r="E109" s="151" t="str">
        <f t="shared" si="5"/>
        <v>7132-60</v>
      </c>
      <c r="F109" s="165" t="str">
        <f t="shared" si="6"/>
        <v>AG -3--AC -8</v>
      </c>
      <c r="G109" s="152" t="s">
        <v>740</v>
      </c>
      <c r="H109" s="152" t="s">
        <v>741</v>
      </c>
      <c r="I109" s="161" t="str">
        <f t="shared" si="7"/>
        <v xml:space="preserve">CT- - M- </v>
      </c>
      <c r="J109" s="152" t="s">
        <v>732</v>
      </c>
      <c r="K109" s="152"/>
      <c r="L109" s="152" t="s">
        <v>742</v>
      </c>
      <c r="M109" s="152"/>
      <c r="N109" s="161" t="str">
        <f t="shared" si="8"/>
        <v xml:space="preserve">O  </v>
      </c>
      <c r="O109" s="152" t="s">
        <v>736</v>
      </c>
      <c r="P109" s="152"/>
      <c r="Q109" s="161" t="str">
        <f t="shared" si="9"/>
        <v xml:space="preserve">F   </v>
      </c>
      <c r="R109" s="152" t="s">
        <v>583</v>
      </c>
      <c r="S109" s="152"/>
    </row>
    <row r="110" spans="1:19">
      <c r="A110" s="151"/>
      <c r="B110" s="152"/>
      <c r="C110" s="152"/>
      <c r="D110" s="151"/>
      <c r="E110" s="151" t="str">
        <f t="shared" si="5"/>
        <v>-</v>
      </c>
      <c r="F110" s="165" t="str">
        <f t="shared" si="6"/>
        <v>AG ---AC -</v>
      </c>
      <c r="G110" s="152"/>
      <c r="H110" s="152"/>
      <c r="I110" s="161" t="str">
        <f t="shared" si="7"/>
        <v xml:space="preserve">- - - </v>
      </c>
      <c r="J110" s="152"/>
      <c r="K110" s="152"/>
      <c r="L110" s="152"/>
      <c r="M110" s="152"/>
      <c r="N110" s="161" t="str">
        <f t="shared" si="8"/>
        <v xml:space="preserve">  </v>
      </c>
      <c r="O110" s="152"/>
      <c r="P110" s="152"/>
      <c r="Q110" s="161" t="str">
        <f t="shared" si="9"/>
        <v xml:space="preserve">   </v>
      </c>
      <c r="R110" s="152"/>
      <c r="S110" s="152"/>
    </row>
    <row r="111" spans="1:19">
      <c r="A111" s="151" t="s">
        <v>86</v>
      </c>
      <c r="B111" s="152">
        <v>7140</v>
      </c>
      <c r="C111" s="152" t="s">
        <v>753</v>
      </c>
      <c r="D111" s="151" t="s">
        <v>841</v>
      </c>
      <c r="E111" s="151" t="str">
        <f t="shared" si="5"/>
        <v>7140-02</v>
      </c>
      <c r="F111" s="165" t="str">
        <f t="shared" si="6"/>
        <v>AG ---AC -</v>
      </c>
      <c r="G111" s="152"/>
      <c r="H111" s="152"/>
      <c r="I111" s="161" t="str">
        <f t="shared" si="7"/>
        <v xml:space="preserve">- - - </v>
      </c>
      <c r="J111" s="152"/>
      <c r="K111" s="152"/>
      <c r="L111" s="152"/>
      <c r="M111" s="152"/>
      <c r="N111" s="161" t="str">
        <f t="shared" si="8"/>
        <v xml:space="preserve">  </v>
      </c>
      <c r="O111" s="152"/>
      <c r="P111" s="152"/>
      <c r="Q111" s="161" t="str">
        <f t="shared" si="9"/>
        <v xml:space="preserve">   </v>
      </c>
      <c r="R111" s="152"/>
      <c r="S111" s="152"/>
    </row>
    <row r="112" spans="1:19">
      <c r="A112" s="151" t="s">
        <v>86</v>
      </c>
      <c r="B112" s="152">
        <v>7140</v>
      </c>
      <c r="C112" s="152" t="s">
        <v>842</v>
      </c>
      <c r="D112" s="151" t="s">
        <v>364</v>
      </c>
      <c r="E112" s="151" t="str">
        <f t="shared" si="5"/>
        <v>7140-02.10</v>
      </c>
      <c r="F112" s="165" t="str">
        <f t="shared" si="6"/>
        <v>AG -3--AC -8</v>
      </c>
      <c r="G112" s="152" t="s">
        <v>740</v>
      </c>
      <c r="H112" s="152" t="s">
        <v>741</v>
      </c>
      <c r="I112" s="161" t="str">
        <f t="shared" si="7"/>
        <v xml:space="preserve">CT- - M- </v>
      </c>
      <c r="J112" s="152" t="s">
        <v>732</v>
      </c>
      <c r="K112" s="152"/>
      <c r="L112" s="152" t="s">
        <v>742</v>
      </c>
      <c r="M112" s="152"/>
      <c r="N112" s="161" t="str">
        <f t="shared" si="8"/>
        <v xml:space="preserve">O  </v>
      </c>
      <c r="O112" s="152" t="s">
        <v>736</v>
      </c>
      <c r="P112" s="152"/>
      <c r="Q112" s="161" t="str">
        <f t="shared" si="9"/>
        <v xml:space="preserve">F   </v>
      </c>
      <c r="R112" s="152" t="s">
        <v>583</v>
      </c>
      <c r="S112" s="152"/>
    </row>
    <row r="113" spans="1:19">
      <c r="A113" s="151" t="s">
        <v>86</v>
      </c>
      <c r="B113" s="152">
        <v>7140</v>
      </c>
      <c r="C113" s="152" t="s">
        <v>643</v>
      </c>
      <c r="D113" s="151" t="s">
        <v>843</v>
      </c>
      <c r="E113" s="151" t="str">
        <f t="shared" si="5"/>
        <v>7140-13</v>
      </c>
      <c r="F113" s="165" t="str">
        <f t="shared" si="6"/>
        <v>AG ---AC -</v>
      </c>
      <c r="G113" s="152"/>
      <c r="H113" s="152"/>
      <c r="I113" s="161" t="str">
        <f t="shared" si="7"/>
        <v xml:space="preserve">- - - </v>
      </c>
      <c r="J113" s="152"/>
      <c r="K113" s="152"/>
      <c r="L113" s="152"/>
      <c r="M113" s="152"/>
      <c r="N113" s="161" t="str">
        <f t="shared" si="8"/>
        <v xml:space="preserve">  </v>
      </c>
      <c r="O113" s="152"/>
      <c r="P113" s="152"/>
      <c r="Q113" s="161" t="str">
        <f t="shared" si="9"/>
        <v xml:space="preserve">   </v>
      </c>
      <c r="R113" s="152"/>
      <c r="S113" s="152"/>
    </row>
    <row r="114" spans="1:19">
      <c r="A114" s="151" t="s">
        <v>86</v>
      </c>
      <c r="B114" s="152">
        <v>7140</v>
      </c>
      <c r="C114" s="152" t="s">
        <v>844</v>
      </c>
      <c r="D114" s="151" t="s">
        <v>337</v>
      </c>
      <c r="E114" s="151" t="str">
        <f t="shared" si="5"/>
        <v>7140-13.01</v>
      </c>
      <c r="F114" s="165" t="str">
        <f t="shared" si="6"/>
        <v>AG -3--AC -</v>
      </c>
      <c r="G114" s="152" t="s">
        <v>740</v>
      </c>
      <c r="H114" s="152"/>
      <c r="I114" s="161" t="str">
        <f t="shared" si="7"/>
        <v xml:space="preserve">- E- - </v>
      </c>
      <c r="J114" s="152"/>
      <c r="K114" s="152" t="s">
        <v>733</v>
      </c>
      <c r="L114" s="152"/>
      <c r="M114" s="152"/>
      <c r="N114" s="161" t="str">
        <f t="shared" si="8"/>
        <v xml:space="preserve">O  </v>
      </c>
      <c r="O114" s="152" t="s">
        <v>736</v>
      </c>
      <c r="P114" s="152"/>
      <c r="Q114" s="161" t="str">
        <f t="shared" si="9"/>
        <v xml:space="preserve">F   </v>
      </c>
      <c r="R114" s="152" t="s">
        <v>583</v>
      </c>
      <c r="S114" s="152"/>
    </row>
    <row r="115" spans="1:19">
      <c r="A115" s="151" t="s">
        <v>86</v>
      </c>
      <c r="B115" s="152">
        <v>7140</v>
      </c>
      <c r="C115" s="152" t="s">
        <v>782</v>
      </c>
      <c r="D115" s="151" t="s">
        <v>783</v>
      </c>
      <c r="E115" s="151" t="str">
        <f t="shared" si="5"/>
        <v>7140-45</v>
      </c>
      <c r="F115" s="165" t="str">
        <f t="shared" si="6"/>
        <v>AG ---AC -</v>
      </c>
      <c r="G115" s="152"/>
      <c r="H115" s="152"/>
      <c r="I115" s="161" t="str">
        <f t="shared" si="7"/>
        <v xml:space="preserve">- - - </v>
      </c>
      <c r="J115" s="152"/>
      <c r="K115" s="152"/>
      <c r="L115" s="152"/>
      <c r="M115" s="152"/>
      <c r="N115" s="161" t="str">
        <f t="shared" si="8"/>
        <v xml:space="preserve">  </v>
      </c>
      <c r="O115" s="152"/>
      <c r="P115" s="152"/>
      <c r="Q115" s="161" t="str">
        <f t="shared" si="9"/>
        <v xml:space="preserve">   </v>
      </c>
      <c r="R115" s="152"/>
      <c r="S115" s="152"/>
    </row>
    <row r="116" spans="1:19">
      <c r="A116" s="151" t="s">
        <v>86</v>
      </c>
      <c r="B116" s="152">
        <v>7140</v>
      </c>
      <c r="C116" s="152" t="s">
        <v>823</v>
      </c>
      <c r="D116" s="151" t="s">
        <v>351</v>
      </c>
      <c r="E116" s="151" t="str">
        <f t="shared" si="5"/>
        <v>7140-45.01</v>
      </c>
      <c r="F116" s="165" t="str">
        <f t="shared" si="6"/>
        <v>AG -3--AC -2</v>
      </c>
      <c r="G116" s="152" t="s">
        <v>740</v>
      </c>
      <c r="H116" s="152" t="s">
        <v>845</v>
      </c>
      <c r="I116" s="161" t="str">
        <f t="shared" si="7"/>
        <v xml:space="preserve">- E- - </v>
      </c>
      <c r="J116" s="152"/>
      <c r="K116" s="152" t="s">
        <v>733</v>
      </c>
      <c r="L116" s="152"/>
      <c r="M116" s="152"/>
      <c r="N116" s="161" t="str">
        <f t="shared" si="8"/>
        <v xml:space="preserve">O  </v>
      </c>
      <c r="O116" s="152" t="s">
        <v>736</v>
      </c>
      <c r="P116" s="152"/>
      <c r="Q116" s="161" t="str">
        <f t="shared" si="9"/>
        <v xml:space="preserve">F   </v>
      </c>
      <c r="R116" s="152" t="s">
        <v>583</v>
      </c>
      <c r="S116" s="152"/>
    </row>
    <row r="117" spans="1:19">
      <c r="A117" s="151" t="s">
        <v>86</v>
      </c>
      <c r="B117" s="152">
        <v>7140</v>
      </c>
      <c r="C117" s="152" t="s">
        <v>846</v>
      </c>
      <c r="D117" s="151" t="s">
        <v>365</v>
      </c>
      <c r="E117" s="151" t="str">
        <f t="shared" si="5"/>
        <v>7140-45.09</v>
      </c>
      <c r="F117" s="165" t="str">
        <f t="shared" si="6"/>
        <v>AG -3--AC -8</v>
      </c>
      <c r="G117" s="152" t="s">
        <v>740</v>
      </c>
      <c r="H117" s="152" t="s">
        <v>741</v>
      </c>
      <c r="I117" s="161" t="str">
        <f t="shared" si="7"/>
        <v xml:space="preserve">CT- - M- </v>
      </c>
      <c r="J117" s="152" t="s">
        <v>732</v>
      </c>
      <c r="K117" s="152"/>
      <c r="L117" s="152" t="s">
        <v>742</v>
      </c>
      <c r="M117" s="152"/>
      <c r="N117" s="161" t="str">
        <f t="shared" si="8"/>
        <v xml:space="preserve">O  </v>
      </c>
      <c r="O117" s="152" t="s">
        <v>736</v>
      </c>
      <c r="P117" s="152"/>
      <c r="Q117" s="161" t="str">
        <f t="shared" si="9"/>
        <v xml:space="preserve">F   </v>
      </c>
      <c r="R117" s="152" t="s">
        <v>583</v>
      </c>
      <c r="S117" s="152"/>
    </row>
    <row r="118" spans="1:19">
      <c r="A118" s="151" t="s">
        <v>86</v>
      </c>
      <c r="B118" s="152">
        <v>7140</v>
      </c>
      <c r="C118" s="152" t="s">
        <v>828</v>
      </c>
      <c r="D118" s="151" t="s">
        <v>829</v>
      </c>
      <c r="E118" s="151" t="str">
        <f t="shared" si="5"/>
        <v>7140-46</v>
      </c>
      <c r="F118" s="165" t="str">
        <f t="shared" si="6"/>
        <v>AG ---AC -</v>
      </c>
      <c r="G118" s="152"/>
      <c r="H118" s="152"/>
      <c r="I118" s="161" t="str">
        <f t="shared" si="7"/>
        <v xml:space="preserve">- - - </v>
      </c>
      <c r="J118" s="152"/>
      <c r="K118" s="152"/>
      <c r="L118" s="152"/>
      <c r="M118" s="152"/>
      <c r="N118" s="161" t="str">
        <f t="shared" si="8"/>
        <v xml:space="preserve">  </v>
      </c>
      <c r="O118" s="152"/>
      <c r="P118" s="152"/>
      <c r="Q118" s="161" t="str">
        <f t="shared" si="9"/>
        <v xml:space="preserve">   </v>
      </c>
      <c r="R118" s="152"/>
      <c r="S118" s="152"/>
    </row>
    <row r="119" spans="1:19">
      <c r="A119" s="151" t="s">
        <v>86</v>
      </c>
      <c r="B119" s="152">
        <v>7140</v>
      </c>
      <c r="C119" s="152" t="s">
        <v>847</v>
      </c>
      <c r="D119" s="151" t="s">
        <v>848</v>
      </c>
      <c r="E119" s="151" t="str">
        <f t="shared" si="5"/>
        <v>7140-46.02</v>
      </c>
      <c r="F119" s="165" t="str">
        <f t="shared" si="6"/>
        <v>AG -3--AC -8</v>
      </c>
      <c r="G119" s="152" t="s">
        <v>740</v>
      </c>
      <c r="H119" s="152" t="s">
        <v>741</v>
      </c>
      <c r="I119" s="161" t="str">
        <f t="shared" si="7"/>
        <v xml:space="preserve">CT- - M- </v>
      </c>
      <c r="J119" s="152" t="s">
        <v>732</v>
      </c>
      <c r="K119" s="152"/>
      <c r="L119" s="152" t="s">
        <v>742</v>
      </c>
      <c r="M119" s="152"/>
      <c r="N119" s="161" t="str">
        <f t="shared" si="8"/>
        <v xml:space="preserve">O  </v>
      </c>
      <c r="O119" s="152" t="s">
        <v>736</v>
      </c>
      <c r="P119" s="152"/>
      <c r="Q119" s="161" t="str">
        <f t="shared" si="9"/>
        <v xml:space="preserve">F   </v>
      </c>
      <c r="R119" s="152" t="s">
        <v>583</v>
      </c>
      <c r="S119" s="152"/>
    </row>
    <row r="120" spans="1:19">
      <c r="A120" s="151" t="s">
        <v>86</v>
      </c>
      <c r="B120" s="152">
        <v>7140</v>
      </c>
      <c r="C120" s="152" t="s">
        <v>849</v>
      </c>
      <c r="D120" s="151" t="s">
        <v>850</v>
      </c>
      <c r="E120" s="151" t="str">
        <f t="shared" si="5"/>
        <v>7140-46.03</v>
      </c>
      <c r="F120" s="165" t="str">
        <f t="shared" si="6"/>
        <v>AG -3--AC -8</v>
      </c>
      <c r="G120" s="152" t="s">
        <v>740</v>
      </c>
      <c r="H120" s="152" t="s">
        <v>741</v>
      </c>
      <c r="I120" s="161" t="str">
        <f t="shared" si="7"/>
        <v xml:space="preserve">CT- - M- </v>
      </c>
      <c r="J120" s="152" t="s">
        <v>732</v>
      </c>
      <c r="K120" s="152"/>
      <c r="L120" s="152" t="s">
        <v>742</v>
      </c>
      <c r="M120" s="152"/>
      <c r="N120" s="161" t="str">
        <f t="shared" si="8"/>
        <v xml:space="preserve">O  </v>
      </c>
      <c r="O120" s="152" t="s">
        <v>736</v>
      </c>
      <c r="P120" s="152"/>
      <c r="Q120" s="161" t="str">
        <f t="shared" si="9"/>
        <v xml:space="preserve">F   </v>
      </c>
      <c r="R120" s="152" t="s">
        <v>583</v>
      </c>
      <c r="S120" s="152"/>
    </row>
    <row r="121" spans="1:19">
      <c r="A121" s="151" t="s">
        <v>86</v>
      </c>
      <c r="B121" s="152">
        <v>7140</v>
      </c>
      <c r="C121" s="152" t="s">
        <v>851</v>
      </c>
      <c r="D121" s="151" t="s">
        <v>852</v>
      </c>
      <c r="E121" s="151" t="str">
        <f t="shared" si="5"/>
        <v>7140-46.04</v>
      </c>
      <c r="F121" s="165" t="str">
        <f t="shared" si="6"/>
        <v>AG -3--AC -8</v>
      </c>
      <c r="G121" s="152" t="s">
        <v>740</v>
      </c>
      <c r="H121" s="152" t="s">
        <v>741</v>
      </c>
      <c r="I121" s="161" t="str">
        <f t="shared" si="7"/>
        <v xml:space="preserve">CT- - M- </v>
      </c>
      <c r="J121" s="152" t="s">
        <v>732</v>
      </c>
      <c r="K121" s="152"/>
      <c r="L121" s="152" t="s">
        <v>742</v>
      </c>
      <c r="M121" s="152"/>
      <c r="N121" s="161" t="str">
        <f t="shared" si="8"/>
        <v xml:space="preserve">O  </v>
      </c>
      <c r="O121" s="152" t="s">
        <v>736</v>
      </c>
      <c r="P121" s="152"/>
      <c r="Q121" s="161" t="str">
        <f t="shared" si="9"/>
        <v xml:space="preserve">F   </v>
      </c>
      <c r="R121" s="152" t="s">
        <v>583</v>
      </c>
      <c r="S121" s="152"/>
    </row>
    <row r="122" spans="1:19">
      <c r="A122" s="151"/>
      <c r="B122" s="152"/>
      <c r="C122" s="152"/>
      <c r="D122" s="151"/>
      <c r="E122" s="151" t="str">
        <f t="shared" si="5"/>
        <v>-</v>
      </c>
      <c r="F122" s="165" t="str">
        <f t="shared" si="6"/>
        <v>AG ---AC -</v>
      </c>
      <c r="G122" s="152"/>
      <c r="H122" s="152"/>
      <c r="I122" s="161" t="str">
        <f t="shared" si="7"/>
        <v xml:space="preserve">- - - </v>
      </c>
      <c r="J122" s="152"/>
      <c r="K122" s="152"/>
      <c r="L122" s="152"/>
      <c r="M122" s="152"/>
      <c r="N122" s="161" t="str">
        <f t="shared" si="8"/>
        <v xml:space="preserve">  </v>
      </c>
      <c r="O122" s="152"/>
      <c r="P122" s="152"/>
      <c r="Q122" s="161" t="str">
        <f t="shared" si="9"/>
        <v xml:space="preserve">   </v>
      </c>
      <c r="R122" s="152"/>
      <c r="S122" s="152"/>
    </row>
    <row r="123" spans="1:19">
      <c r="A123" s="151" t="s">
        <v>853</v>
      </c>
      <c r="B123" s="152">
        <v>7200</v>
      </c>
      <c r="C123" s="152" t="s">
        <v>595</v>
      </c>
      <c r="D123" s="151" t="s">
        <v>854</v>
      </c>
      <c r="E123" s="151" t="str">
        <f t="shared" si="5"/>
        <v>7200-14</v>
      </c>
      <c r="F123" s="165" t="str">
        <f t="shared" si="6"/>
        <v>AG ---AC -</v>
      </c>
      <c r="G123" s="152"/>
      <c r="H123" s="152"/>
      <c r="I123" s="161" t="str">
        <f t="shared" si="7"/>
        <v xml:space="preserve">- - - </v>
      </c>
      <c r="J123" s="152"/>
      <c r="K123" s="152"/>
      <c r="L123" s="152"/>
      <c r="M123" s="152"/>
      <c r="N123" s="161" t="str">
        <f t="shared" si="8"/>
        <v xml:space="preserve">  </v>
      </c>
      <c r="O123" s="152"/>
      <c r="P123" s="152"/>
      <c r="Q123" s="161" t="str">
        <f t="shared" si="9"/>
        <v xml:space="preserve">   </v>
      </c>
      <c r="R123" s="152"/>
      <c r="S123" s="152"/>
    </row>
    <row r="124" spans="1:19">
      <c r="A124" s="151" t="s">
        <v>853</v>
      </c>
      <c r="B124" s="152">
        <v>7200</v>
      </c>
      <c r="C124" s="152" t="s">
        <v>855</v>
      </c>
      <c r="D124" s="151" t="s">
        <v>35</v>
      </c>
      <c r="E124" s="151" t="str">
        <f t="shared" si="5"/>
        <v>7200-14.01</v>
      </c>
      <c r="F124" s="165" t="str">
        <f t="shared" si="6"/>
        <v>AG -3--AC -8</v>
      </c>
      <c r="G124" s="152" t="s">
        <v>740</v>
      </c>
      <c r="H124" s="152" t="s">
        <v>741</v>
      </c>
      <c r="I124" s="161" t="str">
        <f t="shared" si="7"/>
        <v xml:space="preserve">CT- - M- </v>
      </c>
      <c r="J124" s="152" t="s">
        <v>732</v>
      </c>
      <c r="K124" s="152"/>
      <c r="L124" s="152" t="s">
        <v>742</v>
      </c>
      <c r="M124" s="152"/>
      <c r="N124" s="161" t="str">
        <f t="shared" si="8"/>
        <v xml:space="preserve">O  </v>
      </c>
      <c r="O124" s="152" t="s">
        <v>736</v>
      </c>
      <c r="P124" s="152"/>
      <c r="Q124" s="161" t="str">
        <f t="shared" si="9"/>
        <v xml:space="preserve">F   </v>
      </c>
      <c r="R124" s="152" t="s">
        <v>583</v>
      </c>
      <c r="S124" s="152"/>
    </row>
    <row r="125" spans="1:19">
      <c r="A125" s="151" t="s">
        <v>853</v>
      </c>
      <c r="B125" s="152">
        <v>7200</v>
      </c>
      <c r="C125" s="152" t="s">
        <v>856</v>
      </c>
      <c r="D125" s="151" t="s">
        <v>469</v>
      </c>
      <c r="E125" s="151" t="str">
        <f t="shared" si="5"/>
        <v>7200-14.02</v>
      </c>
      <c r="F125" s="165" t="str">
        <f t="shared" si="6"/>
        <v>AG -3--AC -8</v>
      </c>
      <c r="G125" s="152" t="s">
        <v>740</v>
      </c>
      <c r="H125" s="152" t="s">
        <v>741</v>
      </c>
      <c r="I125" s="161" t="str">
        <f t="shared" si="7"/>
        <v xml:space="preserve">CT- - M- </v>
      </c>
      <c r="J125" s="152" t="s">
        <v>732</v>
      </c>
      <c r="K125" s="152"/>
      <c r="L125" s="152" t="s">
        <v>742</v>
      </c>
      <c r="M125" s="152"/>
      <c r="N125" s="161" t="str">
        <f t="shared" si="8"/>
        <v xml:space="preserve">O  </v>
      </c>
      <c r="O125" s="152" t="s">
        <v>736</v>
      </c>
      <c r="P125" s="152"/>
      <c r="Q125" s="161" t="str">
        <f t="shared" si="9"/>
        <v xml:space="preserve">F   </v>
      </c>
      <c r="R125" s="152" t="s">
        <v>583</v>
      </c>
      <c r="S125" s="152"/>
    </row>
    <row r="126" spans="1:19">
      <c r="A126" s="151" t="s">
        <v>853</v>
      </c>
      <c r="B126" s="152">
        <v>7200</v>
      </c>
      <c r="C126" s="152" t="s">
        <v>714</v>
      </c>
      <c r="D126" s="151" t="s">
        <v>857</v>
      </c>
      <c r="E126" s="151" t="str">
        <f t="shared" si="5"/>
        <v>7200-23</v>
      </c>
      <c r="F126" s="165" t="str">
        <f t="shared" si="6"/>
        <v>AG -3--AC -18</v>
      </c>
      <c r="G126" s="152" t="s">
        <v>740</v>
      </c>
      <c r="H126" s="152" t="s">
        <v>759</v>
      </c>
      <c r="I126" s="161" t="str">
        <f t="shared" si="7"/>
        <v>- - M- S</v>
      </c>
      <c r="J126" s="152"/>
      <c r="K126" s="152"/>
      <c r="L126" s="152" t="s">
        <v>742</v>
      </c>
      <c r="M126" s="152" t="s">
        <v>735</v>
      </c>
      <c r="N126" s="161" t="str">
        <f t="shared" si="8"/>
        <v xml:space="preserve">O  </v>
      </c>
      <c r="O126" s="152" t="s">
        <v>736</v>
      </c>
      <c r="P126" s="152"/>
      <c r="Q126" s="161" t="str">
        <f t="shared" si="9"/>
        <v xml:space="preserve">F   </v>
      </c>
      <c r="R126" s="152" t="s">
        <v>583</v>
      </c>
      <c r="S126" s="152"/>
    </row>
    <row r="127" spans="1:19">
      <c r="A127" s="151" t="s">
        <v>853</v>
      </c>
      <c r="B127" s="152">
        <v>7200</v>
      </c>
      <c r="C127" s="152" t="s">
        <v>749</v>
      </c>
      <c r="D127" s="151" t="s">
        <v>746</v>
      </c>
      <c r="E127" s="151" t="str">
        <f t="shared" si="5"/>
        <v>7200-34</v>
      </c>
      <c r="F127" s="165" t="str">
        <f t="shared" si="6"/>
        <v>AG ---AC -</v>
      </c>
      <c r="G127" s="152"/>
      <c r="H127" s="152"/>
      <c r="I127" s="161" t="str">
        <f t="shared" si="7"/>
        <v xml:space="preserve">- - - </v>
      </c>
      <c r="J127" s="152"/>
      <c r="K127" s="152"/>
      <c r="L127" s="152"/>
      <c r="M127" s="152"/>
      <c r="N127" s="161" t="str">
        <f t="shared" si="8"/>
        <v xml:space="preserve">  </v>
      </c>
      <c r="O127" s="152"/>
      <c r="P127" s="152"/>
      <c r="Q127" s="161" t="str">
        <f t="shared" si="9"/>
        <v xml:space="preserve">   </v>
      </c>
      <c r="R127" s="152"/>
      <c r="S127" s="152"/>
    </row>
    <row r="128" spans="1:19">
      <c r="A128" s="151" t="s">
        <v>853</v>
      </c>
      <c r="B128" s="152">
        <v>7200</v>
      </c>
      <c r="C128" s="152" t="s">
        <v>712</v>
      </c>
      <c r="D128" s="151" t="s">
        <v>858</v>
      </c>
      <c r="E128" s="151" t="str">
        <f t="shared" si="5"/>
        <v>7200-34.01</v>
      </c>
      <c r="F128" s="165" t="str">
        <f t="shared" si="6"/>
        <v>AG -3--AC -8</v>
      </c>
      <c r="G128" s="152" t="s">
        <v>740</v>
      </c>
      <c r="H128" s="152" t="s">
        <v>741</v>
      </c>
      <c r="I128" s="161" t="str">
        <f t="shared" si="7"/>
        <v xml:space="preserve">CT- - M- </v>
      </c>
      <c r="J128" s="152" t="s">
        <v>732</v>
      </c>
      <c r="K128" s="152"/>
      <c r="L128" s="152" t="s">
        <v>742</v>
      </c>
      <c r="M128" s="152"/>
      <c r="N128" s="161" t="str">
        <f t="shared" si="8"/>
        <v xml:space="preserve">O  </v>
      </c>
      <c r="O128" s="152" t="s">
        <v>736</v>
      </c>
      <c r="P128" s="152"/>
      <c r="Q128" s="161" t="str">
        <f t="shared" si="9"/>
        <v xml:space="preserve">F   </v>
      </c>
      <c r="R128" s="152" t="s">
        <v>583</v>
      </c>
      <c r="S128" s="152"/>
    </row>
    <row r="129" spans="1:19">
      <c r="A129" s="151" t="s">
        <v>853</v>
      </c>
      <c r="B129" s="152">
        <v>7200</v>
      </c>
      <c r="C129" s="152" t="s">
        <v>691</v>
      </c>
      <c r="D129" s="151" t="s">
        <v>819</v>
      </c>
      <c r="E129" s="151" t="str">
        <f t="shared" si="5"/>
        <v>7200-34.03</v>
      </c>
      <c r="F129" s="165" t="str">
        <f t="shared" si="6"/>
        <v>AG -3--AC -</v>
      </c>
      <c r="G129" s="152" t="s">
        <v>740</v>
      </c>
      <c r="H129" s="152"/>
      <c r="I129" s="161" t="str">
        <f t="shared" si="7"/>
        <v xml:space="preserve">- E- - </v>
      </c>
      <c r="J129" s="152"/>
      <c r="K129" s="152" t="s">
        <v>733</v>
      </c>
      <c r="L129" s="152"/>
      <c r="M129" s="152"/>
      <c r="N129" s="161" t="str">
        <f t="shared" si="8"/>
        <v xml:space="preserve">O  </v>
      </c>
      <c r="O129" s="152" t="s">
        <v>736</v>
      </c>
      <c r="P129" s="152"/>
      <c r="Q129" s="161" t="str">
        <f t="shared" si="9"/>
        <v xml:space="preserve">F   </v>
      </c>
      <c r="R129" s="152" t="s">
        <v>583</v>
      </c>
      <c r="S129" s="152"/>
    </row>
    <row r="130" spans="1:19">
      <c r="A130" s="151" t="s">
        <v>853</v>
      </c>
      <c r="B130" s="152">
        <v>7200</v>
      </c>
      <c r="C130" s="152" t="s">
        <v>859</v>
      </c>
      <c r="D130" s="151" t="s">
        <v>860</v>
      </c>
      <c r="E130" s="151" t="str">
        <f t="shared" si="5"/>
        <v>7200-61</v>
      </c>
      <c r="F130" s="165" t="str">
        <f t="shared" si="6"/>
        <v>AG ---AC -</v>
      </c>
      <c r="G130" s="152"/>
      <c r="H130" s="152"/>
      <c r="I130" s="161" t="str">
        <f t="shared" si="7"/>
        <v xml:space="preserve">- - - </v>
      </c>
      <c r="J130" s="152"/>
      <c r="K130" s="152"/>
      <c r="L130" s="152"/>
      <c r="M130" s="152"/>
      <c r="N130" s="161" t="str">
        <f t="shared" si="8"/>
        <v xml:space="preserve">  </v>
      </c>
      <c r="O130" s="152"/>
      <c r="P130" s="152"/>
      <c r="Q130" s="161" t="str">
        <f t="shared" si="9"/>
        <v xml:space="preserve">   </v>
      </c>
      <c r="R130" s="152"/>
      <c r="S130" s="152"/>
    </row>
    <row r="131" spans="1:19">
      <c r="A131" s="151" t="s">
        <v>853</v>
      </c>
      <c r="B131" s="152">
        <v>7200</v>
      </c>
      <c r="C131" s="152" t="s">
        <v>861</v>
      </c>
      <c r="D131" s="151" t="s">
        <v>862</v>
      </c>
      <c r="E131" s="151" t="str">
        <f t="shared" si="5"/>
        <v>7200-61.01</v>
      </c>
      <c r="F131" s="165" t="str">
        <f t="shared" si="6"/>
        <v>AG -3--AC -8</v>
      </c>
      <c r="G131" s="152" t="s">
        <v>740</v>
      </c>
      <c r="H131" s="152" t="s">
        <v>741</v>
      </c>
      <c r="I131" s="161" t="str">
        <f t="shared" si="7"/>
        <v xml:space="preserve">CT- - M- </v>
      </c>
      <c r="J131" s="152" t="s">
        <v>732</v>
      </c>
      <c r="K131" s="152"/>
      <c r="L131" s="152" t="s">
        <v>742</v>
      </c>
      <c r="M131" s="152"/>
      <c r="N131" s="161" t="str">
        <f t="shared" si="8"/>
        <v xml:space="preserve">O  </v>
      </c>
      <c r="O131" s="152" t="s">
        <v>736</v>
      </c>
      <c r="P131" s="152"/>
      <c r="Q131" s="161" t="str">
        <f t="shared" si="9"/>
        <v xml:space="preserve">F   </v>
      </c>
      <c r="R131" s="152" t="s">
        <v>583</v>
      </c>
      <c r="S131" s="152"/>
    </row>
    <row r="132" spans="1:19">
      <c r="A132" s="151" t="s">
        <v>853</v>
      </c>
      <c r="B132" s="152">
        <v>7200</v>
      </c>
      <c r="C132" s="152" t="s">
        <v>863</v>
      </c>
      <c r="D132" s="151" t="s">
        <v>864</v>
      </c>
      <c r="E132" s="151" t="str">
        <f t="shared" si="5"/>
        <v>7200-61.02</v>
      </c>
      <c r="F132" s="165" t="str">
        <f t="shared" si="6"/>
        <v>AG -3--AC -8</v>
      </c>
      <c r="G132" s="152" t="s">
        <v>740</v>
      </c>
      <c r="H132" s="152" t="s">
        <v>741</v>
      </c>
      <c r="I132" s="161" t="str">
        <f t="shared" si="7"/>
        <v xml:space="preserve">CT- - M- </v>
      </c>
      <c r="J132" s="152" t="s">
        <v>732</v>
      </c>
      <c r="K132" s="152"/>
      <c r="L132" s="152" t="s">
        <v>742</v>
      </c>
      <c r="M132" s="152"/>
      <c r="N132" s="161" t="str">
        <f t="shared" si="8"/>
        <v xml:space="preserve">O  </v>
      </c>
      <c r="O132" s="152" t="s">
        <v>736</v>
      </c>
      <c r="P132" s="152"/>
      <c r="Q132" s="161" t="str">
        <f t="shared" si="9"/>
        <v xml:space="preserve">F   </v>
      </c>
      <c r="R132" s="152" t="s">
        <v>583</v>
      </c>
      <c r="S132" s="152"/>
    </row>
    <row r="133" spans="1:19">
      <c r="A133" s="151" t="s">
        <v>853</v>
      </c>
      <c r="B133" s="152">
        <v>7200</v>
      </c>
      <c r="C133" s="152" t="s">
        <v>865</v>
      </c>
      <c r="D133" s="151" t="s">
        <v>866</v>
      </c>
      <c r="E133" s="151" t="str">
        <f t="shared" si="5"/>
        <v>7200-61.03</v>
      </c>
      <c r="F133" s="165" t="str">
        <f t="shared" si="6"/>
        <v>AG -3--AC -8</v>
      </c>
      <c r="G133" s="152" t="s">
        <v>740</v>
      </c>
      <c r="H133" s="152">
        <v>8</v>
      </c>
      <c r="I133" s="161" t="str">
        <f t="shared" si="7"/>
        <v xml:space="preserve">CT- - M- </v>
      </c>
      <c r="J133" s="152" t="s">
        <v>732</v>
      </c>
      <c r="K133" s="152"/>
      <c r="L133" s="152" t="s">
        <v>742</v>
      </c>
      <c r="M133" s="152"/>
      <c r="N133" s="161" t="str">
        <f t="shared" si="8"/>
        <v xml:space="preserve">O  </v>
      </c>
      <c r="O133" s="152" t="s">
        <v>736</v>
      </c>
      <c r="P133" s="152"/>
      <c r="Q133" s="161" t="str">
        <f t="shared" si="9"/>
        <v xml:space="preserve">F   </v>
      </c>
      <c r="R133" s="152" t="s">
        <v>583</v>
      </c>
      <c r="S133" s="152"/>
    </row>
    <row r="134" spans="1:19">
      <c r="A134" s="151"/>
      <c r="B134" s="152"/>
      <c r="C134" s="152"/>
      <c r="D134" s="151"/>
      <c r="E134" s="151" t="str">
        <f t="shared" ref="E134:E197" si="10">CONCATENATE(B134,"-",C134)</f>
        <v>-</v>
      </c>
      <c r="F134" s="165" t="str">
        <f t="shared" ref="F134:F197" si="11">CONCATENATE("AG"," -", G134,"--","AC -", H134)</f>
        <v>AG ---AC -</v>
      </c>
      <c r="G134" s="152"/>
      <c r="H134" s="152"/>
      <c r="I134" s="161" t="str">
        <f t="shared" ref="I134:I197" si="12">CONCATENATE(J134,"- ",K134,"- ",L134,"- ",M134,)</f>
        <v xml:space="preserve">- - - </v>
      </c>
      <c r="J134" s="152"/>
      <c r="K134" s="152"/>
      <c r="L134" s="152"/>
      <c r="M134" s="152"/>
      <c r="N134" s="161" t="str">
        <f t="shared" ref="N134:N197" si="13">CONCATENATE(O134,"  ",P134)</f>
        <v xml:space="preserve">  </v>
      </c>
      <c r="O134" s="152"/>
      <c r="P134" s="152"/>
      <c r="Q134" s="161" t="str">
        <f t="shared" ref="Q134:Q197" si="14">CONCATENATE(R134,"   ",S134)</f>
        <v xml:space="preserve">   </v>
      </c>
      <c r="R134" s="152"/>
      <c r="S134" s="152"/>
    </row>
    <row r="135" spans="1:19">
      <c r="A135" s="151" t="s">
        <v>298</v>
      </c>
      <c r="B135" s="152">
        <v>7210</v>
      </c>
      <c r="C135" s="152" t="s">
        <v>753</v>
      </c>
      <c r="D135" s="151" t="s">
        <v>754</v>
      </c>
      <c r="E135" s="151" t="str">
        <f t="shared" si="10"/>
        <v>7210-02</v>
      </c>
      <c r="F135" s="165" t="str">
        <f t="shared" si="11"/>
        <v>AG ---AC -</v>
      </c>
      <c r="G135" s="152"/>
      <c r="H135" s="152"/>
      <c r="I135" s="161" t="str">
        <f t="shared" si="12"/>
        <v xml:space="preserve">- - - </v>
      </c>
      <c r="J135" s="152"/>
      <c r="K135" s="152"/>
      <c r="L135" s="152"/>
      <c r="M135" s="152"/>
      <c r="N135" s="161" t="str">
        <f t="shared" si="13"/>
        <v xml:space="preserve">  </v>
      </c>
      <c r="O135" s="152"/>
      <c r="P135" s="152"/>
      <c r="Q135" s="161" t="str">
        <f t="shared" si="14"/>
        <v xml:space="preserve">   </v>
      </c>
      <c r="R135" s="152"/>
      <c r="S135" s="152"/>
    </row>
    <row r="136" spans="1:19">
      <c r="A136" s="151" t="s">
        <v>298</v>
      </c>
      <c r="B136" s="152">
        <v>7210</v>
      </c>
      <c r="C136" s="152" t="s">
        <v>867</v>
      </c>
      <c r="D136" s="151" t="s">
        <v>868</v>
      </c>
      <c r="E136" s="151" t="str">
        <f t="shared" si="10"/>
        <v>7210-02.13</v>
      </c>
      <c r="F136" s="165" t="str">
        <f t="shared" si="11"/>
        <v>AG -3--AC -8</v>
      </c>
      <c r="G136" s="152" t="s">
        <v>740</v>
      </c>
      <c r="H136" s="152" t="s">
        <v>741</v>
      </c>
      <c r="I136" s="161" t="str">
        <f t="shared" si="12"/>
        <v xml:space="preserve">CT- - M- </v>
      </c>
      <c r="J136" s="152" t="s">
        <v>732</v>
      </c>
      <c r="K136" s="152"/>
      <c r="L136" s="152" t="s">
        <v>742</v>
      </c>
      <c r="M136" s="152"/>
      <c r="N136" s="161" t="str">
        <f t="shared" si="13"/>
        <v xml:space="preserve">O  </v>
      </c>
      <c r="O136" s="152" t="s">
        <v>736</v>
      </c>
      <c r="P136" s="152"/>
      <c r="Q136" s="161" t="str">
        <f t="shared" si="14"/>
        <v xml:space="preserve">F   </v>
      </c>
      <c r="R136" s="152" t="s">
        <v>583</v>
      </c>
      <c r="S136" s="152"/>
    </row>
    <row r="137" spans="1:19">
      <c r="A137" s="151" t="s">
        <v>298</v>
      </c>
      <c r="B137" s="152">
        <v>7210</v>
      </c>
      <c r="C137" s="152" t="s">
        <v>714</v>
      </c>
      <c r="D137" s="151" t="s">
        <v>760</v>
      </c>
      <c r="E137" s="151" t="str">
        <f t="shared" si="10"/>
        <v>7210-23</v>
      </c>
      <c r="F137" s="165" t="str">
        <f t="shared" si="11"/>
        <v>AG -3--AC -18</v>
      </c>
      <c r="G137" s="152" t="s">
        <v>740</v>
      </c>
      <c r="H137" s="152" t="s">
        <v>759</v>
      </c>
      <c r="I137" s="161" t="str">
        <f t="shared" si="12"/>
        <v>- - M- S</v>
      </c>
      <c r="J137" s="152"/>
      <c r="K137" s="152"/>
      <c r="L137" s="152" t="s">
        <v>742</v>
      </c>
      <c r="M137" s="152" t="s">
        <v>735</v>
      </c>
      <c r="N137" s="161" t="str">
        <f t="shared" si="13"/>
        <v xml:space="preserve">O  </v>
      </c>
      <c r="O137" s="152" t="s">
        <v>736</v>
      </c>
      <c r="P137" s="152"/>
      <c r="Q137" s="161" t="str">
        <f t="shared" si="14"/>
        <v xml:space="preserve">F   </v>
      </c>
      <c r="R137" s="152" t="s">
        <v>583</v>
      </c>
      <c r="S137" s="152"/>
    </row>
    <row r="138" spans="1:19">
      <c r="A138" s="151" t="s">
        <v>298</v>
      </c>
      <c r="B138" s="152">
        <v>7210</v>
      </c>
      <c r="C138" s="152" t="s">
        <v>749</v>
      </c>
      <c r="D138" s="151" t="s">
        <v>746</v>
      </c>
      <c r="E138" s="151" t="str">
        <f t="shared" si="10"/>
        <v>7210-34</v>
      </c>
      <c r="F138" s="165" t="str">
        <f t="shared" si="11"/>
        <v>AG ---AC -</v>
      </c>
      <c r="G138" s="152"/>
      <c r="H138" s="152"/>
      <c r="I138" s="161" t="str">
        <f t="shared" si="12"/>
        <v xml:space="preserve">- - - </v>
      </c>
      <c r="J138" s="152"/>
      <c r="K138" s="152"/>
      <c r="L138" s="152"/>
      <c r="M138" s="152"/>
      <c r="N138" s="161" t="str">
        <f t="shared" si="13"/>
        <v xml:space="preserve">  </v>
      </c>
      <c r="O138" s="152"/>
      <c r="P138" s="152"/>
      <c r="Q138" s="161" t="str">
        <f t="shared" si="14"/>
        <v xml:space="preserve">   </v>
      </c>
      <c r="R138" s="152"/>
      <c r="S138" s="152"/>
    </row>
    <row r="139" spans="1:19" ht="17.25" customHeight="1">
      <c r="A139" s="151" t="s">
        <v>298</v>
      </c>
      <c r="B139" s="152">
        <v>7210</v>
      </c>
      <c r="C139" s="152" t="s">
        <v>712</v>
      </c>
      <c r="D139" s="151" t="s">
        <v>858</v>
      </c>
      <c r="E139" s="151" t="str">
        <f t="shared" si="10"/>
        <v>7210-34.01</v>
      </c>
      <c r="F139" s="165" t="str">
        <f t="shared" si="11"/>
        <v>AG -3--AC -8</v>
      </c>
      <c r="G139" s="152" t="s">
        <v>740</v>
      </c>
      <c r="H139" s="152" t="s">
        <v>741</v>
      </c>
      <c r="I139" s="161" t="str">
        <f t="shared" si="12"/>
        <v xml:space="preserve">CT- - M- </v>
      </c>
      <c r="J139" s="152" t="s">
        <v>732</v>
      </c>
      <c r="K139" s="152"/>
      <c r="L139" s="152" t="s">
        <v>742</v>
      </c>
      <c r="M139" s="152"/>
      <c r="N139" s="161" t="str">
        <f t="shared" si="13"/>
        <v xml:space="preserve">O  </v>
      </c>
      <c r="O139" s="152" t="s">
        <v>736</v>
      </c>
      <c r="P139" s="152"/>
      <c r="Q139" s="161" t="str">
        <f t="shared" si="14"/>
        <v xml:space="preserve">F   </v>
      </c>
      <c r="R139" s="152" t="s">
        <v>583</v>
      </c>
      <c r="S139" s="152"/>
    </row>
    <row r="140" spans="1:19">
      <c r="A140" s="151" t="s">
        <v>298</v>
      </c>
      <c r="B140" s="152">
        <v>7210</v>
      </c>
      <c r="C140" s="152" t="s">
        <v>691</v>
      </c>
      <c r="D140" s="151" t="s">
        <v>819</v>
      </c>
      <c r="E140" s="151" t="str">
        <f t="shared" si="10"/>
        <v>7210-34.03</v>
      </c>
      <c r="F140" s="165" t="str">
        <f t="shared" si="11"/>
        <v>AG -3--AC -</v>
      </c>
      <c r="G140" s="152" t="s">
        <v>740</v>
      </c>
      <c r="H140" s="152"/>
      <c r="I140" s="161" t="str">
        <f t="shared" si="12"/>
        <v xml:space="preserve">- E- - </v>
      </c>
      <c r="J140" s="152"/>
      <c r="K140" s="152" t="s">
        <v>733</v>
      </c>
      <c r="L140" s="152"/>
      <c r="M140" s="152"/>
      <c r="N140" s="161" t="str">
        <f t="shared" si="13"/>
        <v xml:space="preserve">O  </v>
      </c>
      <c r="O140" s="152" t="s">
        <v>736</v>
      </c>
      <c r="P140" s="152"/>
      <c r="Q140" s="161" t="str">
        <f t="shared" si="14"/>
        <v xml:space="preserve">F   </v>
      </c>
      <c r="R140" s="152" t="s">
        <v>583</v>
      </c>
      <c r="S140" s="152"/>
    </row>
    <row r="141" spans="1:19">
      <c r="A141" s="151" t="s">
        <v>298</v>
      </c>
      <c r="B141" s="152">
        <v>7210</v>
      </c>
      <c r="C141" s="152" t="s">
        <v>782</v>
      </c>
      <c r="D141" s="151" t="s">
        <v>822</v>
      </c>
      <c r="E141" s="151" t="str">
        <f t="shared" si="10"/>
        <v>7210-45</v>
      </c>
      <c r="F141" s="165" t="str">
        <f t="shared" si="11"/>
        <v>AG ---AC -</v>
      </c>
      <c r="G141" s="152"/>
      <c r="H141" s="152"/>
      <c r="I141" s="161" t="str">
        <f t="shared" si="12"/>
        <v xml:space="preserve">- - - </v>
      </c>
      <c r="J141" s="152"/>
      <c r="K141" s="152"/>
      <c r="L141" s="152"/>
      <c r="M141" s="152"/>
      <c r="N141" s="161" t="str">
        <f t="shared" si="13"/>
        <v xml:space="preserve">  </v>
      </c>
      <c r="O141" s="152"/>
      <c r="P141" s="152"/>
      <c r="Q141" s="161" t="str">
        <f t="shared" si="14"/>
        <v xml:space="preserve">   </v>
      </c>
      <c r="R141" s="152"/>
      <c r="S141" s="152"/>
    </row>
    <row r="142" spans="1:19">
      <c r="A142" s="151" t="s">
        <v>298</v>
      </c>
      <c r="B142" s="152">
        <v>7210</v>
      </c>
      <c r="C142" s="152" t="s">
        <v>869</v>
      </c>
      <c r="D142" s="151" t="s">
        <v>476</v>
      </c>
      <c r="E142" s="151" t="str">
        <f t="shared" si="10"/>
        <v>7210-45.12</v>
      </c>
      <c r="F142" s="165" t="str">
        <f t="shared" si="11"/>
        <v>AG -3--AC -8</v>
      </c>
      <c r="G142" s="152" t="s">
        <v>740</v>
      </c>
      <c r="H142" s="152" t="s">
        <v>741</v>
      </c>
      <c r="I142" s="161" t="str">
        <f t="shared" si="12"/>
        <v xml:space="preserve">CT- - M- </v>
      </c>
      <c r="J142" s="152" t="s">
        <v>732</v>
      </c>
      <c r="K142" s="152"/>
      <c r="L142" s="152" t="s">
        <v>742</v>
      </c>
      <c r="M142" s="152"/>
      <c r="N142" s="161" t="str">
        <f t="shared" si="13"/>
        <v xml:space="preserve">O  </v>
      </c>
      <c r="O142" s="152" t="s">
        <v>736</v>
      </c>
      <c r="P142" s="152"/>
      <c r="Q142" s="161" t="str">
        <f t="shared" si="14"/>
        <v xml:space="preserve">F   </v>
      </c>
      <c r="R142" s="152" t="s">
        <v>583</v>
      </c>
      <c r="S142" s="152"/>
    </row>
    <row r="143" spans="1:19">
      <c r="A143" s="151" t="s">
        <v>298</v>
      </c>
      <c r="B143" s="152">
        <v>7210</v>
      </c>
      <c r="C143" s="152" t="s">
        <v>828</v>
      </c>
      <c r="D143" s="151" t="s">
        <v>829</v>
      </c>
      <c r="E143" s="151" t="str">
        <f t="shared" si="10"/>
        <v>7210-46</v>
      </c>
      <c r="F143" s="165" t="str">
        <f t="shared" si="11"/>
        <v>AG ---AC -</v>
      </c>
      <c r="G143" s="152"/>
      <c r="H143" s="152"/>
      <c r="I143" s="161" t="str">
        <f t="shared" si="12"/>
        <v xml:space="preserve">- - - </v>
      </c>
      <c r="J143" s="152"/>
      <c r="K143" s="152"/>
      <c r="L143" s="152"/>
      <c r="M143" s="152"/>
      <c r="N143" s="161" t="str">
        <f t="shared" si="13"/>
        <v xml:space="preserve">  </v>
      </c>
      <c r="O143" s="152"/>
      <c r="P143" s="152"/>
      <c r="Q143" s="161" t="str">
        <f t="shared" si="14"/>
        <v xml:space="preserve">   </v>
      </c>
      <c r="R143" s="152"/>
      <c r="S143" s="152"/>
    </row>
    <row r="144" spans="1:19">
      <c r="A144" s="151" t="s">
        <v>298</v>
      </c>
      <c r="B144" s="152">
        <v>7210</v>
      </c>
      <c r="C144" s="152" t="s">
        <v>870</v>
      </c>
      <c r="D144" s="151" t="s">
        <v>871</v>
      </c>
      <c r="E144" s="151" t="str">
        <f t="shared" si="10"/>
        <v>7210-46.08</v>
      </c>
      <c r="F144" s="165" t="str">
        <f t="shared" si="11"/>
        <v>AG -3--AC -8</v>
      </c>
      <c r="G144" s="152" t="s">
        <v>740</v>
      </c>
      <c r="H144" s="152" t="s">
        <v>741</v>
      </c>
      <c r="I144" s="161" t="str">
        <f t="shared" si="12"/>
        <v xml:space="preserve">CT- - M- </v>
      </c>
      <c r="J144" s="152" t="s">
        <v>732</v>
      </c>
      <c r="K144" s="152"/>
      <c r="L144" s="152" t="s">
        <v>742</v>
      </c>
      <c r="M144" s="152"/>
      <c r="N144" s="161" t="str">
        <f t="shared" si="13"/>
        <v xml:space="preserve">O  </v>
      </c>
      <c r="O144" s="152" t="s">
        <v>736</v>
      </c>
      <c r="P144" s="152"/>
      <c r="Q144" s="161" t="str">
        <f t="shared" si="14"/>
        <v xml:space="preserve">F   </v>
      </c>
      <c r="R144" s="152" t="s">
        <v>583</v>
      </c>
      <c r="S144" s="152"/>
    </row>
    <row r="145" spans="1:19">
      <c r="A145" s="151" t="s">
        <v>298</v>
      </c>
      <c r="B145" s="152">
        <v>7210</v>
      </c>
      <c r="C145" s="152" t="s">
        <v>799</v>
      </c>
      <c r="D145" s="151" t="s">
        <v>747</v>
      </c>
      <c r="E145" s="151" t="str">
        <f t="shared" si="10"/>
        <v>7210-51</v>
      </c>
      <c r="F145" s="165" t="str">
        <f t="shared" si="11"/>
        <v>AG ---AC -</v>
      </c>
      <c r="G145" s="152"/>
      <c r="H145" s="152"/>
      <c r="I145" s="161" t="str">
        <f t="shared" si="12"/>
        <v xml:space="preserve">- - - </v>
      </c>
      <c r="J145" s="152"/>
      <c r="K145" s="152"/>
      <c r="L145" s="152"/>
      <c r="M145" s="152"/>
      <c r="N145" s="161" t="str">
        <f t="shared" si="13"/>
        <v xml:space="preserve">  </v>
      </c>
      <c r="O145" s="152"/>
      <c r="P145" s="152"/>
      <c r="Q145" s="161" t="str">
        <f t="shared" si="14"/>
        <v xml:space="preserve">   </v>
      </c>
      <c r="R145" s="152"/>
      <c r="S145" s="152"/>
    </row>
    <row r="146" spans="1:19" ht="17.25" customHeight="1">
      <c r="A146" s="151" t="s">
        <v>298</v>
      </c>
      <c r="B146" s="152">
        <v>7210</v>
      </c>
      <c r="C146" s="152" t="s">
        <v>713</v>
      </c>
      <c r="D146" s="151" t="s">
        <v>872</v>
      </c>
      <c r="E146" s="151" t="str">
        <f t="shared" si="10"/>
        <v>7210-51.13</v>
      </c>
      <c r="F146" s="165" t="str">
        <f t="shared" si="11"/>
        <v>AG -3--AC -8</v>
      </c>
      <c r="G146" s="152">
        <v>3</v>
      </c>
      <c r="H146" s="152">
        <v>8</v>
      </c>
      <c r="I146" s="161" t="str">
        <f t="shared" si="12"/>
        <v xml:space="preserve">CT- - M- </v>
      </c>
      <c r="J146" s="152" t="s">
        <v>732</v>
      </c>
      <c r="K146" s="152"/>
      <c r="L146" s="152" t="s">
        <v>742</v>
      </c>
      <c r="M146" s="152"/>
      <c r="N146" s="161" t="str">
        <f t="shared" si="13"/>
        <v xml:space="preserve">O  </v>
      </c>
      <c r="O146" s="152" t="s">
        <v>736</v>
      </c>
      <c r="P146" s="152"/>
      <c r="Q146" s="161" t="str">
        <f t="shared" si="14"/>
        <v xml:space="preserve">F   </v>
      </c>
      <c r="R146" s="152" t="s">
        <v>583</v>
      </c>
      <c r="S146" s="152"/>
    </row>
    <row r="147" spans="1:19">
      <c r="A147" s="151"/>
      <c r="B147" s="152"/>
      <c r="C147" s="152"/>
      <c r="D147" s="151"/>
      <c r="E147" s="151" t="str">
        <f t="shared" si="10"/>
        <v>-</v>
      </c>
      <c r="F147" s="165" t="str">
        <f t="shared" si="11"/>
        <v>AG ---AC -</v>
      </c>
      <c r="G147" s="152"/>
      <c r="H147" s="152"/>
      <c r="I147" s="161" t="str">
        <f t="shared" si="12"/>
        <v xml:space="preserve">- - - </v>
      </c>
      <c r="J147" s="152"/>
      <c r="K147" s="152"/>
      <c r="L147" s="152"/>
      <c r="M147" s="152"/>
      <c r="N147" s="161" t="str">
        <f t="shared" si="13"/>
        <v xml:space="preserve">  </v>
      </c>
      <c r="O147" s="152"/>
      <c r="P147" s="152"/>
      <c r="Q147" s="161" t="str">
        <f t="shared" si="14"/>
        <v xml:space="preserve">   </v>
      </c>
      <c r="R147" s="152"/>
      <c r="S147" s="152"/>
    </row>
    <row r="148" spans="1:19">
      <c r="A148" s="151"/>
      <c r="B148" s="152"/>
      <c r="C148" s="152"/>
      <c r="D148" s="151"/>
      <c r="E148" s="151" t="str">
        <f t="shared" si="10"/>
        <v>-</v>
      </c>
      <c r="F148" s="165" t="str">
        <f t="shared" si="11"/>
        <v>AG ---AC -</v>
      </c>
      <c r="G148" s="152"/>
      <c r="H148" s="152"/>
      <c r="I148" s="161" t="str">
        <f t="shared" si="12"/>
        <v xml:space="preserve">- - - </v>
      </c>
      <c r="J148" s="152"/>
      <c r="K148" s="152"/>
      <c r="L148" s="152"/>
      <c r="M148" s="152"/>
      <c r="N148" s="161" t="str">
        <f t="shared" si="13"/>
        <v xml:space="preserve">  </v>
      </c>
      <c r="O148" s="152"/>
      <c r="P148" s="152"/>
      <c r="Q148" s="161" t="str">
        <f t="shared" si="14"/>
        <v xml:space="preserve">   </v>
      </c>
      <c r="R148" s="152"/>
      <c r="S148" s="152"/>
    </row>
    <row r="149" spans="1:19">
      <c r="A149" s="151" t="s">
        <v>873</v>
      </c>
      <c r="B149" s="152">
        <v>7211</v>
      </c>
      <c r="C149" s="152" t="s">
        <v>714</v>
      </c>
      <c r="D149" s="151" t="s">
        <v>760</v>
      </c>
      <c r="E149" s="151" t="str">
        <f t="shared" si="10"/>
        <v>7211-23</v>
      </c>
      <c r="F149" s="165" t="str">
        <f t="shared" si="11"/>
        <v>AG -3--AC -18</v>
      </c>
      <c r="G149" s="152" t="s">
        <v>740</v>
      </c>
      <c r="H149" s="152" t="s">
        <v>759</v>
      </c>
      <c r="I149" s="161" t="str">
        <f t="shared" si="12"/>
        <v>- - M- S</v>
      </c>
      <c r="J149" s="152"/>
      <c r="K149" s="152"/>
      <c r="L149" s="152" t="s">
        <v>742</v>
      </c>
      <c r="M149" s="152" t="s">
        <v>735</v>
      </c>
      <c r="N149" s="161" t="str">
        <f t="shared" si="13"/>
        <v xml:space="preserve">O  </v>
      </c>
      <c r="O149" s="152" t="s">
        <v>736</v>
      </c>
      <c r="P149" s="152"/>
      <c r="Q149" s="161" t="str">
        <f t="shared" si="14"/>
        <v xml:space="preserve">F   </v>
      </c>
      <c r="R149" s="152" t="s">
        <v>583</v>
      </c>
      <c r="S149" s="152"/>
    </row>
    <row r="150" spans="1:19">
      <c r="A150" s="151" t="s">
        <v>873</v>
      </c>
      <c r="B150" s="152">
        <v>7211</v>
      </c>
      <c r="C150" s="152" t="s">
        <v>646</v>
      </c>
      <c r="D150" s="151" t="s">
        <v>874</v>
      </c>
      <c r="E150" s="151" t="str">
        <f t="shared" si="10"/>
        <v>7211-26</v>
      </c>
      <c r="F150" s="165" t="str">
        <f t="shared" si="11"/>
        <v>AG ---AC -</v>
      </c>
      <c r="G150" s="152"/>
      <c r="H150" s="152"/>
      <c r="I150" s="161" t="str">
        <f t="shared" si="12"/>
        <v xml:space="preserve">- - - </v>
      </c>
      <c r="J150" s="152"/>
      <c r="K150" s="152"/>
      <c r="L150" s="152"/>
      <c r="M150" s="152"/>
      <c r="N150" s="161" t="str">
        <f t="shared" si="13"/>
        <v xml:space="preserve">  </v>
      </c>
      <c r="O150" s="152"/>
      <c r="P150" s="152"/>
      <c r="Q150" s="161" t="str">
        <f t="shared" si="14"/>
        <v xml:space="preserve">   </v>
      </c>
      <c r="R150" s="152"/>
      <c r="S150" s="152"/>
    </row>
    <row r="151" spans="1:19">
      <c r="A151" s="151" t="s">
        <v>873</v>
      </c>
      <c r="B151" s="152">
        <v>7211</v>
      </c>
      <c r="C151" s="152" t="s">
        <v>875</v>
      </c>
      <c r="D151" s="151" t="s">
        <v>488</v>
      </c>
      <c r="E151" s="151" t="str">
        <f t="shared" si="10"/>
        <v>7211-26.01</v>
      </c>
      <c r="F151" s="165" t="str">
        <f t="shared" si="11"/>
        <v>AG -5--AC -15</v>
      </c>
      <c r="G151" s="152" t="s">
        <v>876</v>
      </c>
      <c r="H151" s="152" t="s">
        <v>647</v>
      </c>
      <c r="I151" s="161" t="str">
        <f t="shared" si="12"/>
        <v xml:space="preserve">CT- - M- </v>
      </c>
      <c r="J151" s="152" t="s">
        <v>732</v>
      </c>
      <c r="K151" s="152"/>
      <c r="L151" s="152" t="s">
        <v>742</v>
      </c>
      <c r="M151" s="152"/>
      <c r="N151" s="161" t="str">
        <f t="shared" si="13"/>
        <v xml:space="preserve">O  </v>
      </c>
      <c r="O151" s="152" t="s">
        <v>736</v>
      </c>
      <c r="P151" s="152"/>
      <c r="Q151" s="161" t="str">
        <f t="shared" si="14"/>
        <v xml:space="preserve">F   </v>
      </c>
      <c r="R151" s="152" t="s">
        <v>583</v>
      </c>
      <c r="S151" s="152"/>
    </row>
    <row r="152" spans="1:19">
      <c r="A152" s="151" t="s">
        <v>873</v>
      </c>
      <c r="B152" s="152">
        <v>7211</v>
      </c>
      <c r="C152" s="152" t="s">
        <v>877</v>
      </c>
      <c r="D152" s="151" t="s">
        <v>489</v>
      </c>
      <c r="E152" s="151" t="str">
        <f t="shared" si="10"/>
        <v>7211-26.02</v>
      </c>
      <c r="F152" s="165" t="str">
        <f t="shared" si="11"/>
        <v>AG -5--AC -15</v>
      </c>
      <c r="G152" s="152" t="s">
        <v>876</v>
      </c>
      <c r="H152" s="152" t="s">
        <v>647</v>
      </c>
      <c r="I152" s="161" t="str">
        <f t="shared" si="12"/>
        <v xml:space="preserve">- - M- </v>
      </c>
      <c r="J152" s="152"/>
      <c r="K152" s="152"/>
      <c r="L152" s="152" t="s">
        <v>742</v>
      </c>
      <c r="M152" s="152"/>
      <c r="N152" s="161" t="str">
        <f t="shared" si="13"/>
        <v xml:space="preserve">O  </v>
      </c>
      <c r="O152" s="152" t="s">
        <v>736</v>
      </c>
      <c r="P152" s="152"/>
      <c r="Q152" s="161" t="str">
        <f t="shared" si="14"/>
        <v xml:space="preserve">F   </v>
      </c>
      <c r="R152" s="152" t="s">
        <v>583</v>
      </c>
      <c r="S152" s="152"/>
    </row>
    <row r="153" spans="1:19">
      <c r="A153" s="151" t="s">
        <v>873</v>
      </c>
      <c r="B153" s="152">
        <v>7211</v>
      </c>
      <c r="C153" s="152" t="s">
        <v>878</v>
      </c>
      <c r="D153" s="151" t="s">
        <v>490</v>
      </c>
      <c r="E153" s="151" t="str">
        <f t="shared" si="10"/>
        <v>7211-26.03</v>
      </c>
      <c r="F153" s="165" t="str">
        <f t="shared" si="11"/>
        <v>AG -5--AC -15</v>
      </c>
      <c r="G153" s="152" t="s">
        <v>876</v>
      </c>
      <c r="H153" s="152" t="s">
        <v>647</v>
      </c>
      <c r="I153" s="161" t="str">
        <f t="shared" si="12"/>
        <v xml:space="preserve">CT- - M- </v>
      </c>
      <c r="J153" s="152" t="s">
        <v>732</v>
      </c>
      <c r="K153" s="152"/>
      <c r="L153" s="152" t="s">
        <v>742</v>
      </c>
      <c r="M153" s="152"/>
      <c r="N153" s="161" t="str">
        <f t="shared" si="13"/>
        <v xml:space="preserve">O  </v>
      </c>
      <c r="O153" s="152" t="s">
        <v>736</v>
      </c>
      <c r="P153" s="152"/>
      <c r="Q153" s="161" t="str">
        <f t="shared" si="14"/>
        <v xml:space="preserve">F   </v>
      </c>
      <c r="R153" s="152" t="s">
        <v>583</v>
      </c>
      <c r="S153" s="152"/>
    </row>
    <row r="154" spans="1:19">
      <c r="A154" s="151" t="s">
        <v>873</v>
      </c>
      <c r="B154" s="152">
        <v>7211</v>
      </c>
      <c r="C154" s="152" t="s">
        <v>715</v>
      </c>
      <c r="D154" s="151" t="s">
        <v>879</v>
      </c>
      <c r="E154" s="151" t="str">
        <f t="shared" si="10"/>
        <v>7211-28</v>
      </c>
      <c r="F154" s="165" t="str">
        <f t="shared" si="11"/>
        <v>AG -5--AC -15</v>
      </c>
      <c r="G154" s="152" t="s">
        <v>876</v>
      </c>
      <c r="H154" s="152" t="s">
        <v>647</v>
      </c>
      <c r="I154" s="161" t="str">
        <f t="shared" si="12"/>
        <v xml:space="preserve">CT- - M- </v>
      </c>
      <c r="J154" s="152" t="s">
        <v>732</v>
      </c>
      <c r="K154" s="152"/>
      <c r="L154" s="152" t="s">
        <v>742</v>
      </c>
      <c r="M154" s="152"/>
      <c r="N154" s="161" t="str">
        <f t="shared" si="13"/>
        <v xml:space="preserve">O  </v>
      </c>
      <c r="O154" s="152" t="s">
        <v>736</v>
      </c>
      <c r="P154" s="152"/>
      <c r="Q154" s="161" t="str">
        <f t="shared" si="14"/>
        <v xml:space="preserve">F   </v>
      </c>
      <c r="R154" s="152" t="s">
        <v>583</v>
      </c>
      <c r="S154" s="152"/>
    </row>
    <row r="155" spans="1:19">
      <c r="A155" s="151" t="s">
        <v>873</v>
      </c>
      <c r="B155" s="152">
        <v>7211</v>
      </c>
      <c r="C155" s="152" t="s">
        <v>716</v>
      </c>
      <c r="D155" s="151" t="s">
        <v>880</v>
      </c>
      <c r="E155" s="151" t="str">
        <f t="shared" si="10"/>
        <v>7211-31</v>
      </c>
      <c r="F155" s="165" t="str">
        <f t="shared" si="11"/>
        <v>AG -5--AC -15</v>
      </c>
      <c r="G155" s="152" t="s">
        <v>876</v>
      </c>
      <c r="H155" s="152" t="s">
        <v>647</v>
      </c>
      <c r="I155" s="161" t="str">
        <f t="shared" si="12"/>
        <v xml:space="preserve">CT- - M- </v>
      </c>
      <c r="J155" s="152" t="s">
        <v>732</v>
      </c>
      <c r="K155" s="152"/>
      <c r="L155" s="152" t="s">
        <v>742</v>
      </c>
      <c r="M155" s="152"/>
      <c r="N155" s="161" t="str">
        <f t="shared" si="13"/>
        <v xml:space="preserve">O  </v>
      </c>
      <c r="O155" s="152" t="s">
        <v>736</v>
      </c>
      <c r="P155" s="152"/>
      <c r="Q155" s="161" t="str">
        <f t="shared" si="14"/>
        <v xml:space="preserve">F   </v>
      </c>
      <c r="R155" s="152" t="s">
        <v>583</v>
      </c>
      <c r="S155" s="152"/>
    </row>
    <row r="156" spans="1:19">
      <c r="A156" s="151" t="s">
        <v>873</v>
      </c>
      <c r="B156" s="152">
        <v>7211</v>
      </c>
      <c r="C156" s="152" t="s">
        <v>749</v>
      </c>
      <c r="D156" s="151" t="s">
        <v>746</v>
      </c>
      <c r="E156" s="151" t="str">
        <f t="shared" si="10"/>
        <v>7211-34</v>
      </c>
      <c r="F156" s="165" t="str">
        <f t="shared" si="11"/>
        <v>AG ---AC -</v>
      </c>
      <c r="G156" s="152"/>
      <c r="H156" s="152"/>
      <c r="I156" s="161" t="str">
        <f t="shared" si="12"/>
        <v xml:space="preserve">- - - </v>
      </c>
      <c r="J156" s="152"/>
      <c r="K156" s="152"/>
      <c r="L156" s="152"/>
      <c r="M156" s="152"/>
      <c r="N156" s="161" t="str">
        <f t="shared" si="13"/>
        <v xml:space="preserve">  </v>
      </c>
      <c r="O156" s="152"/>
      <c r="P156" s="152"/>
      <c r="Q156" s="161" t="str">
        <f t="shared" si="14"/>
        <v xml:space="preserve">   </v>
      </c>
      <c r="R156" s="152"/>
      <c r="S156" s="152"/>
    </row>
    <row r="157" spans="1:19">
      <c r="A157" s="151" t="s">
        <v>873</v>
      </c>
      <c r="B157" s="152">
        <v>7211</v>
      </c>
      <c r="C157" s="152" t="s">
        <v>691</v>
      </c>
      <c r="D157" s="151" t="s">
        <v>819</v>
      </c>
      <c r="E157" s="151" t="str">
        <f t="shared" si="10"/>
        <v>7211-34.03</v>
      </c>
      <c r="F157" s="165" t="str">
        <f t="shared" si="11"/>
        <v>AG -3--AC -</v>
      </c>
      <c r="G157" s="152" t="s">
        <v>740</v>
      </c>
      <c r="H157" s="152"/>
      <c r="I157" s="161" t="str">
        <f t="shared" si="12"/>
        <v xml:space="preserve">- E- - </v>
      </c>
      <c r="J157" s="152"/>
      <c r="K157" s="152" t="s">
        <v>733</v>
      </c>
      <c r="L157" s="152"/>
      <c r="M157" s="152"/>
      <c r="N157" s="161" t="str">
        <f t="shared" si="13"/>
        <v xml:space="preserve">O  </v>
      </c>
      <c r="O157" s="152" t="s">
        <v>736</v>
      </c>
      <c r="P157" s="152"/>
      <c r="Q157" s="161" t="str">
        <f t="shared" si="14"/>
        <v xml:space="preserve">F   </v>
      </c>
      <c r="R157" s="152" t="s">
        <v>583</v>
      </c>
      <c r="S157" s="152"/>
    </row>
    <row r="158" spans="1:19">
      <c r="A158" s="151" t="s">
        <v>873</v>
      </c>
      <c r="B158" s="152">
        <v>7211</v>
      </c>
      <c r="C158" s="152" t="s">
        <v>799</v>
      </c>
      <c r="D158" s="151" t="s">
        <v>747</v>
      </c>
      <c r="E158" s="151" t="str">
        <f t="shared" si="10"/>
        <v>7211-51</v>
      </c>
      <c r="F158" s="165" t="str">
        <f t="shared" si="11"/>
        <v>AG ---AC -</v>
      </c>
      <c r="G158" s="152"/>
      <c r="H158" s="152"/>
      <c r="I158" s="161" t="str">
        <f t="shared" si="12"/>
        <v xml:space="preserve">- - - </v>
      </c>
      <c r="J158" s="152"/>
      <c r="K158" s="152"/>
      <c r="L158" s="152"/>
      <c r="M158" s="152"/>
      <c r="N158" s="161" t="str">
        <f t="shared" si="13"/>
        <v xml:space="preserve">  </v>
      </c>
      <c r="O158" s="152"/>
      <c r="P158" s="152"/>
      <c r="Q158" s="161" t="str">
        <f t="shared" si="14"/>
        <v xml:space="preserve">   </v>
      </c>
      <c r="R158" s="152"/>
      <c r="S158" s="152"/>
    </row>
    <row r="159" spans="1:19">
      <c r="A159" s="151" t="s">
        <v>873</v>
      </c>
      <c r="B159" s="152">
        <v>7211</v>
      </c>
      <c r="C159" s="152" t="s">
        <v>713</v>
      </c>
      <c r="D159" s="151" t="s">
        <v>342</v>
      </c>
      <c r="E159" s="151" t="str">
        <f t="shared" si="10"/>
        <v>7211-51.13</v>
      </c>
      <c r="F159" s="165" t="str">
        <f t="shared" si="11"/>
        <v>AG -3--AC -4</v>
      </c>
      <c r="G159" s="152">
        <v>3</v>
      </c>
      <c r="H159" s="152">
        <v>4</v>
      </c>
      <c r="I159" s="161" t="str">
        <f t="shared" si="12"/>
        <v xml:space="preserve">CT- - M- </v>
      </c>
      <c r="J159" s="152" t="s">
        <v>732</v>
      </c>
      <c r="K159" s="152"/>
      <c r="L159" s="152" t="s">
        <v>742</v>
      </c>
      <c r="M159" s="152"/>
      <c r="N159" s="161" t="str">
        <f t="shared" si="13"/>
        <v xml:space="preserve">O  </v>
      </c>
      <c r="O159" s="152" t="s">
        <v>736</v>
      </c>
      <c r="P159" s="152"/>
      <c r="Q159" s="161" t="str">
        <f t="shared" si="14"/>
        <v xml:space="preserve">F   </v>
      </c>
      <c r="R159" s="152" t="s">
        <v>583</v>
      </c>
      <c r="S159" s="152"/>
    </row>
    <row r="160" spans="1:19">
      <c r="A160" s="151" t="s">
        <v>873</v>
      </c>
      <c r="B160" s="152">
        <v>7211</v>
      </c>
      <c r="C160" s="152" t="s">
        <v>717</v>
      </c>
      <c r="D160" s="151" t="s">
        <v>881</v>
      </c>
      <c r="E160" s="151" t="str">
        <f t="shared" si="10"/>
        <v>7211-63</v>
      </c>
      <c r="F160" s="165" t="str">
        <f t="shared" si="11"/>
        <v>AG -5--AC -15</v>
      </c>
      <c r="G160" s="152" t="s">
        <v>876</v>
      </c>
      <c r="H160" s="152" t="s">
        <v>647</v>
      </c>
      <c r="I160" s="161" t="str">
        <f t="shared" si="12"/>
        <v xml:space="preserve">CT- - M- </v>
      </c>
      <c r="J160" s="152" t="s">
        <v>732</v>
      </c>
      <c r="K160" s="152"/>
      <c r="L160" s="152" t="s">
        <v>742</v>
      </c>
      <c r="M160" s="152"/>
      <c r="N160" s="161" t="str">
        <f t="shared" si="13"/>
        <v xml:space="preserve">O  </v>
      </c>
      <c r="O160" s="152" t="s">
        <v>736</v>
      </c>
      <c r="P160" s="152"/>
      <c r="Q160" s="161" t="str">
        <f t="shared" si="14"/>
        <v xml:space="preserve">F   </v>
      </c>
      <c r="R160" s="152" t="s">
        <v>583</v>
      </c>
      <c r="S160" s="152"/>
    </row>
    <row r="161" spans="1:19">
      <c r="A161" s="151" t="s">
        <v>873</v>
      </c>
      <c r="B161" s="152">
        <v>7211</v>
      </c>
      <c r="C161" s="152" t="s">
        <v>718</v>
      </c>
      <c r="D161" s="151" t="s">
        <v>882</v>
      </c>
      <c r="E161" s="151" t="str">
        <f t="shared" si="10"/>
        <v>7211-65</v>
      </c>
      <c r="F161" s="165" t="str">
        <f t="shared" si="11"/>
        <v>AG -5--AC -15</v>
      </c>
      <c r="G161" s="152" t="s">
        <v>876</v>
      </c>
      <c r="H161" s="152" t="s">
        <v>647</v>
      </c>
      <c r="I161" s="161" t="str">
        <f t="shared" si="12"/>
        <v xml:space="preserve">CT- - M- </v>
      </c>
      <c r="J161" s="152" t="s">
        <v>732</v>
      </c>
      <c r="K161" s="152"/>
      <c r="L161" s="152" t="s">
        <v>742</v>
      </c>
      <c r="M161" s="152"/>
      <c r="N161" s="161" t="str">
        <f t="shared" si="13"/>
        <v xml:space="preserve">O  </v>
      </c>
      <c r="O161" s="152" t="s">
        <v>736</v>
      </c>
      <c r="P161" s="152"/>
      <c r="Q161" s="161" t="str">
        <f t="shared" si="14"/>
        <v xml:space="preserve">F   </v>
      </c>
      <c r="R161" s="152" t="s">
        <v>583</v>
      </c>
      <c r="S161" s="152"/>
    </row>
    <row r="162" spans="1:19">
      <c r="A162" s="151"/>
      <c r="B162" s="152"/>
      <c r="C162" s="152"/>
      <c r="D162" s="151"/>
      <c r="E162" s="151" t="str">
        <f t="shared" si="10"/>
        <v>-</v>
      </c>
      <c r="F162" s="165" t="str">
        <f t="shared" si="11"/>
        <v>AG ---AC -</v>
      </c>
      <c r="G162" s="152"/>
      <c r="H162" s="152"/>
      <c r="I162" s="161" t="str">
        <f t="shared" si="12"/>
        <v xml:space="preserve">- - - </v>
      </c>
      <c r="J162" s="152"/>
      <c r="K162" s="152"/>
      <c r="L162" s="152"/>
      <c r="M162" s="152"/>
      <c r="N162" s="161" t="str">
        <f t="shared" si="13"/>
        <v xml:space="preserve">  </v>
      </c>
      <c r="O162" s="152"/>
      <c r="P162" s="152"/>
      <c r="Q162" s="161" t="str">
        <f t="shared" si="14"/>
        <v xml:space="preserve">   </v>
      </c>
      <c r="R162" s="152"/>
      <c r="S162" s="152"/>
    </row>
    <row r="163" spans="1:19">
      <c r="A163" s="151" t="s">
        <v>297</v>
      </c>
      <c r="B163" s="152">
        <v>7220</v>
      </c>
      <c r="C163" s="152" t="s">
        <v>714</v>
      </c>
      <c r="D163" s="151" t="s">
        <v>760</v>
      </c>
      <c r="E163" s="151" t="str">
        <f t="shared" si="10"/>
        <v>7220-23</v>
      </c>
      <c r="F163" s="165" t="str">
        <f t="shared" si="11"/>
        <v>AG -3--AC -18</v>
      </c>
      <c r="G163" s="152" t="s">
        <v>740</v>
      </c>
      <c r="H163" s="152" t="s">
        <v>759</v>
      </c>
      <c r="I163" s="161" t="str">
        <f t="shared" si="12"/>
        <v>- - M- S</v>
      </c>
      <c r="J163" s="152"/>
      <c r="K163" s="152"/>
      <c r="L163" s="152" t="s">
        <v>742</v>
      </c>
      <c r="M163" s="152" t="s">
        <v>735</v>
      </c>
      <c r="N163" s="161" t="str">
        <f t="shared" si="13"/>
        <v xml:space="preserve">O  </v>
      </c>
      <c r="O163" s="152" t="s">
        <v>736</v>
      </c>
      <c r="P163" s="152"/>
      <c r="Q163" s="161" t="str">
        <f t="shared" si="14"/>
        <v xml:space="preserve">F   </v>
      </c>
      <c r="R163" s="152" t="s">
        <v>583</v>
      </c>
      <c r="S163" s="152"/>
    </row>
    <row r="164" spans="1:19">
      <c r="A164" s="151" t="s">
        <v>297</v>
      </c>
      <c r="B164" s="152">
        <v>7220</v>
      </c>
      <c r="C164" s="152" t="s">
        <v>749</v>
      </c>
      <c r="D164" s="151" t="s">
        <v>746</v>
      </c>
      <c r="E164" s="151" t="str">
        <f t="shared" si="10"/>
        <v>7220-34</v>
      </c>
      <c r="F164" s="165" t="str">
        <f t="shared" si="11"/>
        <v>AG ---AC -</v>
      </c>
      <c r="G164" s="152"/>
      <c r="H164" s="152"/>
      <c r="I164" s="161" t="str">
        <f t="shared" si="12"/>
        <v xml:space="preserve">- - - </v>
      </c>
      <c r="J164" s="152"/>
      <c r="K164" s="152"/>
      <c r="L164" s="152"/>
      <c r="M164" s="152"/>
      <c r="N164" s="161" t="str">
        <f t="shared" si="13"/>
        <v xml:space="preserve">  </v>
      </c>
      <c r="O164" s="152"/>
      <c r="P164" s="152"/>
      <c r="Q164" s="161" t="str">
        <f t="shared" si="14"/>
        <v xml:space="preserve">   </v>
      </c>
      <c r="R164" s="152"/>
      <c r="S164" s="152"/>
    </row>
    <row r="165" spans="1:19">
      <c r="A165" s="151" t="s">
        <v>297</v>
      </c>
      <c r="B165" s="152">
        <v>7220</v>
      </c>
      <c r="C165" s="152" t="s">
        <v>712</v>
      </c>
      <c r="D165" s="151" t="s">
        <v>338</v>
      </c>
      <c r="E165" s="151" t="str">
        <f t="shared" si="10"/>
        <v>7220-34.01</v>
      </c>
      <c r="F165" s="165" t="str">
        <f t="shared" si="11"/>
        <v>AG -3--AC -8</v>
      </c>
      <c r="G165" s="152" t="s">
        <v>740</v>
      </c>
      <c r="H165" s="152" t="s">
        <v>741</v>
      </c>
      <c r="I165" s="161" t="str">
        <f t="shared" si="12"/>
        <v xml:space="preserve">CT- - M- </v>
      </c>
      <c r="J165" s="152" t="s">
        <v>732</v>
      </c>
      <c r="K165" s="152"/>
      <c r="L165" s="152" t="s">
        <v>742</v>
      </c>
      <c r="M165" s="152"/>
      <c r="N165" s="161" t="str">
        <f t="shared" si="13"/>
        <v xml:space="preserve">O  </v>
      </c>
      <c r="O165" s="152" t="s">
        <v>736</v>
      </c>
      <c r="P165" s="152"/>
      <c r="Q165" s="161" t="str">
        <f t="shared" si="14"/>
        <v xml:space="preserve">F   </v>
      </c>
      <c r="R165" s="152" t="s">
        <v>583</v>
      </c>
      <c r="S165" s="152"/>
    </row>
    <row r="166" spans="1:19">
      <c r="A166" s="151" t="s">
        <v>297</v>
      </c>
      <c r="B166" s="152">
        <v>7220</v>
      </c>
      <c r="C166" s="152" t="s">
        <v>691</v>
      </c>
      <c r="D166" s="151" t="s">
        <v>819</v>
      </c>
      <c r="E166" s="151" t="str">
        <f t="shared" si="10"/>
        <v>7220-34.03</v>
      </c>
      <c r="F166" s="165" t="str">
        <f t="shared" si="11"/>
        <v>AG -3--AC -</v>
      </c>
      <c r="G166" s="152" t="s">
        <v>740</v>
      </c>
      <c r="H166" s="152"/>
      <c r="I166" s="161" t="str">
        <f t="shared" si="12"/>
        <v xml:space="preserve">- E- - </v>
      </c>
      <c r="J166" s="152"/>
      <c r="K166" s="152" t="s">
        <v>733</v>
      </c>
      <c r="L166" s="152"/>
      <c r="M166" s="152"/>
      <c r="N166" s="161" t="str">
        <f t="shared" si="13"/>
        <v xml:space="preserve">O  </v>
      </c>
      <c r="O166" s="152" t="s">
        <v>736</v>
      </c>
      <c r="P166" s="152"/>
      <c r="Q166" s="161" t="str">
        <f t="shared" si="14"/>
        <v xml:space="preserve">F   </v>
      </c>
      <c r="R166" s="152" t="s">
        <v>583</v>
      </c>
      <c r="S166" s="152"/>
    </row>
    <row r="167" spans="1:19">
      <c r="A167" s="151"/>
      <c r="B167" s="152"/>
      <c r="C167" s="152"/>
      <c r="D167" s="151"/>
      <c r="E167" s="151" t="str">
        <f t="shared" si="10"/>
        <v>-</v>
      </c>
      <c r="F167" s="165" t="str">
        <f t="shared" si="11"/>
        <v>AG ---AC -</v>
      </c>
      <c r="G167" s="152"/>
      <c r="H167" s="152"/>
      <c r="I167" s="161" t="str">
        <f t="shared" si="12"/>
        <v xml:space="preserve">- - - </v>
      </c>
      <c r="J167" s="152"/>
      <c r="K167" s="152"/>
      <c r="L167" s="152"/>
      <c r="M167" s="152"/>
      <c r="N167" s="161" t="str">
        <f t="shared" si="13"/>
        <v xml:space="preserve">  </v>
      </c>
      <c r="O167" s="152"/>
      <c r="P167" s="152"/>
      <c r="Q167" s="161" t="str">
        <f t="shared" si="14"/>
        <v xml:space="preserve">   </v>
      </c>
      <c r="R167" s="152"/>
      <c r="S167" s="152"/>
    </row>
    <row r="168" spans="1:19">
      <c r="A168" s="151" t="s">
        <v>883</v>
      </c>
      <c r="B168" s="152">
        <v>7221</v>
      </c>
      <c r="C168" s="152">
        <v>4</v>
      </c>
      <c r="D168" s="151" t="s">
        <v>884</v>
      </c>
      <c r="E168" s="151" t="str">
        <f t="shared" si="10"/>
        <v>7221-4</v>
      </c>
      <c r="F168" s="165" t="str">
        <f t="shared" si="11"/>
        <v>AG -4--AC -16</v>
      </c>
      <c r="G168" s="152">
        <v>4</v>
      </c>
      <c r="H168" s="152">
        <v>16</v>
      </c>
      <c r="I168" s="161" t="str">
        <f t="shared" si="12"/>
        <v xml:space="preserve">CT- - M- </v>
      </c>
      <c r="J168" s="152" t="s">
        <v>732</v>
      </c>
      <c r="K168" s="152"/>
      <c r="L168" s="152" t="s">
        <v>742</v>
      </c>
      <c r="M168" s="152"/>
      <c r="N168" s="161" t="str">
        <f t="shared" si="13"/>
        <v xml:space="preserve">O  </v>
      </c>
      <c r="O168" s="152" t="s">
        <v>736</v>
      </c>
      <c r="P168" s="152"/>
      <c r="Q168" s="161" t="str">
        <f t="shared" si="14"/>
        <v xml:space="preserve">F   </v>
      </c>
      <c r="R168" s="152" t="s">
        <v>583</v>
      </c>
      <c r="S168" s="152"/>
    </row>
    <row r="169" spans="1:19">
      <c r="A169" s="151" t="s">
        <v>883</v>
      </c>
      <c r="B169" s="152">
        <v>7221</v>
      </c>
      <c r="C169" s="152">
        <v>7</v>
      </c>
      <c r="D169" s="151" t="s">
        <v>885</v>
      </c>
      <c r="E169" s="151" t="str">
        <f t="shared" si="10"/>
        <v>7221-7</v>
      </c>
      <c r="F169" s="165" t="str">
        <f t="shared" si="11"/>
        <v>AG ---AC -</v>
      </c>
      <c r="G169" s="152"/>
      <c r="H169" s="152"/>
      <c r="I169" s="161" t="str">
        <f t="shared" si="12"/>
        <v xml:space="preserve">- - - </v>
      </c>
      <c r="J169" s="152"/>
      <c r="K169" s="152"/>
      <c r="L169" s="152"/>
      <c r="M169" s="152"/>
      <c r="N169" s="161" t="str">
        <f t="shared" si="13"/>
        <v xml:space="preserve">  </v>
      </c>
      <c r="O169" s="152"/>
      <c r="P169" s="152"/>
      <c r="Q169" s="161" t="str">
        <f t="shared" si="14"/>
        <v xml:space="preserve">   </v>
      </c>
      <c r="R169" s="152"/>
      <c r="S169" s="152"/>
    </row>
    <row r="170" spans="1:19">
      <c r="A170" s="151" t="s">
        <v>883</v>
      </c>
      <c r="B170" s="152">
        <v>7221</v>
      </c>
      <c r="C170" s="152">
        <v>7.01</v>
      </c>
      <c r="D170" s="151" t="s">
        <v>886</v>
      </c>
      <c r="E170" s="151" t="str">
        <f t="shared" si="10"/>
        <v>7221-7,01</v>
      </c>
      <c r="F170" s="165" t="str">
        <f t="shared" si="11"/>
        <v>AG -3--AC -18</v>
      </c>
      <c r="G170" s="152" t="s">
        <v>740</v>
      </c>
      <c r="H170" s="152">
        <v>18</v>
      </c>
      <c r="I170" s="161" t="str">
        <f t="shared" si="12"/>
        <v xml:space="preserve">CT- - M- </v>
      </c>
      <c r="J170" s="152" t="s">
        <v>732</v>
      </c>
      <c r="K170" s="152"/>
      <c r="L170" s="152" t="s">
        <v>742</v>
      </c>
      <c r="M170" s="152"/>
      <c r="N170" s="161" t="str">
        <f t="shared" si="13"/>
        <v xml:space="preserve">O  </v>
      </c>
      <c r="O170" s="152" t="s">
        <v>736</v>
      </c>
      <c r="P170" s="152"/>
      <c r="Q170" s="161" t="str">
        <f t="shared" si="14"/>
        <v xml:space="preserve">F   </v>
      </c>
      <c r="R170" s="152" t="s">
        <v>583</v>
      </c>
      <c r="S170" s="152"/>
    </row>
    <row r="171" spans="1:19">
      <c r="A171" s="151" t="s">
        <v>883</v>
      </c>
      <c r="B171" s="152">
        <v>7221</v>
      </c>
      <c r="C171" s="152">
        <v>7.02</v>
      </c>
      <c r="D171" s="151" t="s">
        <v>505</v>
      </c>
      <c r="E171" s="151" t="str">
        <f t="shared" si="10"/>
        <v>7221-7,02</v>
      </c>
      <c r="F171" s="165" t="str">
        <f t="shared" si="11"/>
        <v>AG -3--AC -18</v>
      </c>
      <c r="G171" s="152" t="s">
        <v>740</v>
      </c>
      <c r="H171" s="152">
        <v>18</v>
      </c>
      <c r="I171" s="161" t="str">
        <f t="shared" si="12"/>
        <v xml:space="preserve">- - M- </v>
      </c>
      <c r="J171" s="152"/>
      <c r="K171" s="152"/>
      <c r="L171" s="152" t="s">
        <v>742</v>
      </c>
      <c r="M171" s="152"/>
      <c r="N171" s="161" t="str">
        <f t="shared" si="13"/>
        <v xml:space="preserve">O  </v>
      </c>
      <c r="O171" s="152" t="s">
        <v>736</v>
      </c>
      <c r="P171" s="152"/>
      <c r="Q171" s="161" t="str">
        <f t="shared" si="14"/>
        <v xml:space="preserve">F   </v>
      </c>
      <c r="R171" s="152" t="s">
        <v>583</v>
      </c>
      <c r="S171" s="152"/>
    </row>
    <row r="172" spans="1:19">
      <c r="A172" s="151" t="s">
        <v>883</v>
      </c>
      <c r="B172" s="152">
        <v>7221</v>
      </c>
      <c r="C172" s="152" t="s">
        <v>639</v>
      </c>
      <c r="D172" s="151" t="s">
        <v>887</v>
      </c>
      <c r="E172" s="151" t="str">
        <f t="shared" si="10"/>
        <v>7221-11</v>
      </c>
      <c r="F172" s="165" t="str">
        <f t="shared" si="11"/>
        <v>AG ---AC -</v>
      </c>
      <c r="G172" s="152"/>
      <c r="H172" s="152"/>
      <c r="I172" s="161" t="str">
        <f t="shared" si="12"/>
        <v xml:space="preserve">- - - </v>
      </c>
      <c r="J172" s="152"/>
      <c r="K172" s="152"/>
      <c r="L172" s="152"/>
      <c r="M172" s="152"/>
      <c r="N172" s="161" t="str">
        <f t="shared" si="13"/>
        <v xml:space="preserve">  </v>
      </c>
      <c r="O172" s="152"/>
      <c r="P172" s="152"/>
      <c r="Q172" s="161" t="str">
        <f t="shared" si="14"/>
        <v xml:space="preserve">   </v>
      </c>
      <c r="R172" s="152"/>
      <c r="S172" s="152"/>
    </row>
    <row r="173" spans="1:19">
      <c r="A173" s="151" t="s">
        <v>883</v>
      </c>
      <c r="B173" s="152">
        <v>7221</v>
      </c>
      <c r="C173" s="152">
        <v>11.01</v>
      </c>
      <c r="D173" s="151" t="s">
        <v>506</v>
      </c>
      <c r="E173" s="151" t="str">
        <f t="shared" si="10"/>
        <v>7221-11,01</v>
      </c>
      <c r="F173" s="165" t="str">
        <f t="shared" si="11"/>
        <v>AG -5--AC -5</v>
      </c>
      <c r="G173" s="152" t="s">
        <v>876</v>
      </c>
      <c r="H173" s="152" t="s">
        <v>876</v>
      </c>
      <c r="I173" s="161" t="str">
        <f t="shared" si="12"/>
        <v xml:space="preserve">CT- - M- </v>
      </c>
      <c r="J173" s="152" t="s">
        <v>732</v>
      </c>
      <c r="K173" s="152"/>
      <c r="L173" s="152" t="s">
        <v>742</v>
      </c>
      <c r="M173" s="152"/>
      <c r="N173" s="161" t="str">
        <f t="shared" si="13"/>
        <v xml:space="preserve">O  </v>
      </c>
      <c r="O173" s="152" t="s">
        <v>736</v>
      </c>
      <c r="P173" s="152"/>
      <c r="Q173" s="161" t="str">
        <f t="shared" si="14"/>
        <v xml:space="preserve">F   </v>
      </c>
      <c r="R173" s="152" t="s">
        <v>583</v>
      </c>
      <c r="S173" s="152"/>
    </row>
    <row r="174" spans="1:19">
      <c r="A174" s="151" t="s">
        <v>883</v>
      </c>
      <c r="B174" s="152">
        <v>7221</v>
      </c>
      <c r="C174" s="152">
        <v>11.01</v>
      </c>
      <c r="D174" s="151" t="s">
        <v>888</v>
      </c>
      <c r="E174" s="151" t="str">
        <f t="shared" si="10"/>
        <v>7221-11,01</v>
      </c>
      <c r="F174" s="165" t="str">
        <f t="shared" si="11"/>
        <v>AG -5--AC -5</v>
      </c>
      <c r="G174" s="152" t="s">
        <v>876</v>
      </c>
      <c r="H174" s="152" t="s">
        <v>876</v>
      </c>
      <c r="I174" s="161" t="str">
        <f t="shared" si="12"/>
        <v xml:space="preserve">CT- - M- </v>
      </c>
      <c r="J174" s="152" t="s">
        <v>732</v>
      </c>
      <c r="K174" s="152"/>
      <c r="L174" s="152" t="s">
        <v>742</v>
      </c>
      <c r="M174" s="152"/>
      <c r="N174" s="161" t="str">
        <f t="shared" si="13"/>
        <v xml:space="preserve">O  </v>
      </c>
      <c r="O174" s="152" t="s">
        <v>736</v>
      </c>
      <c r="P174" s="152"/>
      <c r="Q174" s="161" t="str">
        <f t="shared" si="14"/>
        <v xml:space="preserve">F   </v>
      </c>
      <c r="R174" s="152" t="s">
        <v>583</v>
      </c>
      <c r="S174" s="152"/>
    </row>
    <row r="175" spans="1:19">
      <c r="A175" s="151" t="s">
        <v>883</v>
      </c>
      <c r="B175" s="152">
        <v>7221</v>
      </c>
      <c r="C175" s="152">
        <v>11.01</v>
      </c>
      <c r="D175" s="151" t="s">
        <v>508</v>
      </c>
      <c r="E175" s="151" t="str">
        <f t="shared" si="10"/>
        <v>7221-11,01</v>
      </c>
      <c r="F175" s="165" t="str">
        <f t="shared" si="11"/>
        <v>AG -5--AC -5</v>
      </c>
      <c r="G175" s="152" t="s">
        <v>876</v>
      </c>
      <c r="H175" s="152" t="s">
        <v>876</v>
      </c>
      <c r="I175" s="161" t="str">
        <f t="shared" si="12"/>
        <v xml:space="preserve">CT- - M- </v>
      </c>
      <c r="J175" s="152" t="s">
        <v>732</v>
      </c>
      <c r="K175" s="152"/>
      <c r="L175" s="152" t="s">
        <v>742</v>
      </c>
      <c r="M175" s="152"/>
      <c r="N175" s="161" t="str">
        <f t="shared" si="13"/>
        <v xml:space="preserve">O  </v>
      </c>
      <c r="O175" s="152" t="s">
        <v>736</v>
      </c>
      <c r="P175" s="152"/>
      <c r="Q175" s="161" t="str">
        <f t="shared" si="14"/>
        <v xml:space="preserve">F   </v>
      </c>
      <c r="R175" s="152" t="s">
        <v>583</v>
      </c>
      <c r="S175" s="152"/>
    </row>
    <row r="176" spans="1:19">
      <c r="A176" s="151" t="s">
        <v>883</v>
      </c>
      <c r="B176" s="152">
        <v>7221</v>
      </c>
      <c r="C176" s="152">
        <v>11.01</v>
      </c>
      <c r="D176" s="151" t="s">
        <v>509</v>
      </c>
      <c r="E176" s="151" t="str">
        <f t="shared" si="10"/>
        <v>7221-11,01</v>
      </c>
      <c r="F176" s="165" t="str">
        <f t="shared" si="11"/>
        <v>AG -5--AC -5</v>
      </c>
      <c r="G176" s="152" t="s">
        <v>876</v>
      </c>
      <c r="H176" s="152" t="s">
        <v>876</v>
      </c>
      <c r="I176" s="161" t="str">
        <f t="shared" si="12"/>
        <v xml:space="preserve">CT- - M- </v>
      </c>
      <c r="J176" s="152" t="s">
        <v>732</v>
      </c>
      <c r="K176" s="152"/>
      <c r="L176" s="152" t="s">
        <v>742</v>
      </c>
      <c r="M176" s="152"/>
      <c r="N176" s="161" t="str">
        <f t="shared" si="13"/>
        <v xml:space="preserve">O  </v>
      </c>
      <c r="O176" s="152" t="s">
        <v>736</v>
      </c>
      <c r="P176" s="152"/>
      <c r="Q176" s="161" t="str">
        <f t="shared" si="14"/>
        <v xml:space="preserve">F   </v>
      </c>
      <c r="R176" s="152" t="s">
        <v>583</v>
      </c>
      <c r="S176" s="152"/>
    </row>
    <row r="177" spans="1:19">
      <c r="A177" s="151" t="s">
        <v>883</v>
      </c>
      <c r="B177" s="152">
        <v>7221</v>
      </c>
      <c r="C177" s="152">
        <v>11.01</v>
      </c>
      <c r="D177" s="151" t="s">
        <v>510</v>
      </c>
      <c r="E177" s="151" t="str">
        <f t="shared" si="10"/>
        <v>7221-11,01</v>
      </c>
      <c r="F177" s="165" t="str">
        <f t="shared" si="11"/>
        <v>AG -5--AC -5</v>
      </c>
      <c r="G177" s="152" t="s">
        <v>876</v>
      </c>
      <c r="H177" s="152" t="s">
        <v>876</v>
      </c>
      <c r="I177" s="161" t="str">
        <f t="shared" si="12"/>
        <v xml:space="preserve">CT- - M- </v>
      </c>
      <c r="J177" s="152" t="s">
        <v>732</v>
      </c>
      <c r="K177" s="152"/>
      <c r="L177" s="152" t="s">
        <v>742</v>
      </c>
      <c r="M177" s="152"/>
      <c r="N177" s="161" t="str">
        <f t="shared" si="13"/>
        <v xml:space="preserve">O  </v>
      </c>
      <c r="O177" s="152" t="s">
        <v>736</v>
      </c>
      <c r="P177" s="152"/>
      <c r="Q177" s="161" t="str">
        <f t="shared" si="14"/>
        <v xml:space="preserve">F   </v>
      </c>
      <c r="R177" s="152" t="s">
        <v>583</v>
      </c>
      <c r="S177" s="152"/>
    </row>
    <row r="178" spans="1:19">
      <c r="A178" s="151" t="s">
        <v>883</v>
      </c>
      <c r="B178" s="152">
        <v>7221</v>
      </c>
      <c r="C178" s="152">
        <v>11.01</v>
      </c>
      <c r="D178" s="151" t="s">
        <v>511</v>
      </c>
      <c r="E178" s="151" t="str">
        <f t="shared" si="10"/>
        <v>7221-11,01</v>
      </c>
      <c r="F178" s="165" t="str">
        <f t="shared" si="11"/>
        <v>AG -5--AC -5</v>
      </c>
      <c r="G178" s="152" t="s">
        <v>876</v>
      </c>
      <c r="H178" s="152" t="s">
        <v>876</v>
      </c>
      <c r="I178" s="161" t="str">
        <f t="shared" si="12"/>
        <v xml:space="preserve">CT- - M- </v>
      </c>
      <c r="J178" s="152" t="s">
        <v>732</v>
      </c>
      <c r="K178" s="152"/>
      <c r="L178" s="152" t="s">
        <v>742</v>
      </c>
      <c r="M178" s="152"/>
      <c r="N178" s="161" t="str">
        <f t="shared" si="13"/>
        <v xml:space="preserve">O  </v>
      </c>
      <c r="O178" s="152" t="s">
        <v>736</v>
      </c>
      <c r="P178" s="152"/>
      <c r="Q178" s="161" t="str">
        <f t="shared" si="14"/>
        <v xml:space="preserve">F   </v>
      </c>
      <c r="R178" s="152" t="s">
        <v>583</v>
      </c>
      <c r="S178" s="152"/>
    </row>
    <row r="179" spans="1:19">
      <c r="A179" s="151" t="s">
        <v>883</v>
      </c>
      <c r="B179" s="152">
        <v>7221</v>
      </c>
      <c r="C179" s="152">
        <v>11.01</v>
      </c>
      <c r="D179" s="151" t="s">
        <v>889</v>
      </c>
      <c r="E179" s="151" t="str">
        <f t="shared" si="10"/>
        <v>7221-11,01</v>
      </c>
      <c r="F179" s="165" t="str">
        <f t="shared" si="11"/>
        <v>AG -5--AC -5</v>
      </c>
      <c r="G179" s="152" t="s">
        <v>876</v>
      </c>
      <c r="H179" s="152" t="s">
        <v>876</v>
      </c>
      <c r="I179" s="161" t="str">
        <f t="shared" si="12"/>
        <v xml:space="preserve">CT- - M- </v>
      </c>
      <c r="J179" s="152" t="s">
        <v>732</v>
      </c>
      <c r="K179" s="152"/>
      <c r="L179" s="152" t="s">
        <v>742</v>
      </c>
      <c r="M179" s="152"/>
      <c r="N179" s="161" t="str">
        <f t="shared" si="13"/>
        <v xml:space="preserve">O  </v>
      </c>
      <c r="O179" s="152" t="s">
        <v>736</v>
      </c>
      <c r="P179" s="152"/>
      <c r="Q179" s="161" t="str">
        <f t="shared" si="14"/>
        <v xml:space="preserve">F   </v>
      </c>
      <c r="R179" s="152" t="s">
        <v>583</v>
      </c>
      <c r="S179" s="152"/>
    </row>
    <row r="180" spans="1:19">
      <c r="A180" s="151" t="s">
        <v>883</v>
      </c>
      <c r="B180" s="152">
        <v>7221</v>
      </c>
      <c r="C180" s="152">
        <v>11.01</v>
      </c>
      <c r="D180" s="151" t="s">
        <v>513</v>
      </c>
      <c r="E180" s="151" t="str">
        <f t="shared" si="10"/>
        <v>7221-11,01</v>
      </c>
      <c r="F180" s="165" t="str">
        <f t="shared" si="11"/>
        <v>AG -5--AC -5</v>
      </c>
      <c r="G180" s="152" t="s">
        <v>876</v>
      </c>
      <c r="H180" s="152" t="s">
        <v>876</v>
      </c>
      <c r="I180" s="161" t="str">
        <f t="shared" si="12"/>
        <v xml:space="preserve">CT- - M- </v>
      </c>
      <c r="J180" s="152" t="s">
        <v>732</v>
      </c>
      <c r="K180" s="152"/>
      <c r="L180" s="152" t="s">
        <v>742</v>
      </c>
      <c r="M180" s="152"/>
      <c r="N180" s="161" t="str">
        <f t="shared" si="13"/>
        <v xml:space="preserve">O  </v>
      </c>
      <c r="O180" s="152" t="s">
        <v>736</v>
      </c>
      <c r="P180" s="152"/>
      <c r="Q180" s="161" t="str">
        <f t="shared" si="14"/>
        <v xml:space="preserve">F   </v>
      </c>
      <c r="R180" s="152" t="s">
        <v>583</v>
      </c>
      <c r="S180" s="152"/>
    </row>
    <row r="181" spans="1:19">
      <c r="A181" s="151" t="s">
        <v>883</v>
      </c>
      <c r="B181" s="152">
        <v>7221</v>
      </c>
      <c r="C181" s="152">
        <v>11.01</v>
      </c>
      <c r="D181" s="151" t="s">
        <v>514</v>
      </c>
      <c r="E181" s="151" t="str">
        <f t="shared" si="10"/>
        <v>7221-11,01</v>
      </c>
      <c r="F181" s="165" t="str">
        <f t="shared" si="11"/>
        <v>AG -5--AC -5</v>
      </c>
      <c r="G181" s="152" t="s">
        <v>876</v>
      </c>
      <c r="H181" s="152" t="s">
        <v>876</v>
      </c>
      <c r="I181" s="161" t="str">
        <f t="shared" si="12"/>
        <v xml:space="preserve">CT- - M- </v>
      </c>
      <c r="J181" s="152" t="s">
        <v>732</v>
      </c>
      <c r="K181" s="152"/>
      <c r="L181" s="152" t="s">
        <v>742</v>
      </c>
      <c r="M181" s="152"/>
      <c r="N181" s="161" t="str">
        <f t="shared" si="13"/>
        <v xml:space="preserve">O  </v>
      </c>
      <c r="O181" s="152" t="s">
        <v>736</v>
      </c>
      <c r="P181" s="152"/>
      <c r="Q181" s="161" t="str">
        <f t="shared" si="14"/>
        <v xml:space="preserve">F   </v>
      </c>
      <c r="R181" s="152" t="s">
        <v>583</v>
      </c>
      <c r="S181" s="152"/>
    </row>
    <row r="182" spans="1:19">
      <c r="A182" s="151" t="s">
        <v>883</v>
      </c>
      <c r="B182" s="152">
        <v>7221</v>
      </c>
      <c r="C182" s="152">
        <v>11.01</v>
      </c>
      <c r="D182" s="151" t="s">
        <v>890</v>
      </c>
      <c r="E182" s="151" t="str">
        <f t="shared" si="10"/>
        <v>7221-11,01</v>
      </c>
      <c r="F182" s="165" t="str">
        <f t="shared" si="11"/>
        <v>AG -5--AC -5</v>
      </c>
      <c r="G182" s="152" t="s">
        <v>876</v>
      </c>
      <c r="H182" s="152" t="s">
        <v>876</v>
      </c>
      <c r="I182" s="161" t="str">
        <f t="shared" si="12"/>
        <v xml:space="preserve">CT- - M- </v>
      </c>
      <c r="J182" s="152" t="s">
        <v>732</v>
      </c>
      <c r="K182" s="152"/>
      <c r="L182" s="152" t="s">
        <v>742</v>
      </c>
      <c r="M182" s="152"/>
      <c r="N182" s="161" t="str">
        <f t="shared" si="13"/>
        <v xml:space="preserve">O  </v>
      </c>
      <c r="O182" s="152" t="s">
        <v>736</v>
      </c>
      <c r="P182" s="152"/>
      <c r="Q182" s="161" t="str">
        <f t="shared" si="14"/>
        <v xml:space="preserve">F   </v>
      </c>
      <c r="R182" s="152" t="s">
        <v>583</v>
      </c>
      <c r="S182" s="152"/>
    </row>
    <row r="183" spans="1:19">
      <c r="A183" s="151" t="s">
        <v>883</v>
      </c>
      <c r="B183" s="152">
        <v>7221</v>
      </c>
      <c r="C183" s="152">
        <v>23</v>
      </c>
      <c r="D183" s="151" t="s">
        <v>760</v>
      </c>
      <c r="E183" s="151" t="str">
        <f t="shared" si="10"/>
        <v>7221-23</v>
      </c>
      <c r="F183" s="165" t="str">
        <f t="shared" si="11"/>
        <v>AG -3--AC -18</v>
      </c>
      <c r="G183" s="152" t="s">
        <v>740</v>
      </c>
      <c r="H183" s="152" t="s">
        <v>759</v>
      </c>
      <c r="I183" s="161" t="str">
        <f t="shared" si="12"/>
        <v>- - M- S</v>
      </c>
      <c r="J183" s="152"/>
      <c r="K183" s="152"/>
      <c r="L183" s="152" t="s">
        <v>742</v>
      </c>
      <c r="M183" s="152" t="s">
        <v>735</v>
      </c>
      <c r="N183" s="161" t="str">
        <f t="shared" si="13"/>
        <v xml:space="preserve">O  </v>
      </c>
      <c r="O183" s="152" t="s">
        <v>736</v>
      </c>
      <c r="P183" s="152"/>
      <c r="Q183" s="161" t="str">
        <f t="shared" si="14"/>
        <v xml:space="preserve">F   </v>
      </c>
      <c r="R183" s="152" t="s">
        <v>583</v>
      </c>
      <c r="S183" s="152"/>
    </row>
    <row r="184" spans="1:19">
      <c r="A184" s="151" t="s">
        <v>883</v>
      </c>
      <c r="B184" s="152">
        <v>7221</v>
      </c>
      <c r="C184" s="152" t="s">
        <v>646</v>
      </c>
      <c r="D184" s="151" t="s">
        <v>874</v>
      </c>
      <c r="E184" s="151" t="str">
        <f t="shared" si="10"/>
        <v>7221-26</v>
      </c>
      <c r="F184" s="165" t="str">
        <f t="shared" si="11"/>
        <v>AG ---AC -</v>
      </c>
      <c r="G184" s="152"/>
      <c r="H184" s="152"/>
      <c r="I184" s="161" t="str">
        <f t="shared" si="12"/>
        <v xml:space="preserve">- - - </v>
      </c>
      <c r="J184" s="152"/>
      <c r="K184" s="152"/>
      <c r="L184" s="152"/>
      <c r="M184" s="152"/>
      <c r="N184" s="161" t="str">
        <f t="shared" si="13"/>
        <v xml:space="preserve">  </v>
      </c>
      <c r="O184" s="152"/>
      <c r="P184" s="152"/>
      <c r="Q184" s="161" t="str">
        <f t="shared" si="14"/>
        <v xml:space="preserve">   </v>
      </c>
      <c r="R184" s="152"/>
      <c r="S184" s="152"/>
    </row>
    <row r="185" spans="1:19">
      <c r="A185" s="151" t="s">
        <v>883</v>
      </c>
      <c r="B185" s="152">
        <v>7221</v>
      </c>
      <c r="C185" s="152" t="s">
        <v>711</v>
      </c>
      <c r="D185" s="151" t="s">
        <v>516</v>
      </c>
      <c r="E185" s="151" t="str">
        <f t="shared" si="10"/>
        <v>7221-26.04</v>
      </c>
      <c r="F185" s="165" t="str">
        <f t="shared" si="11"/>
        <v>AG -3--AC -5</v>
      </c>
      <c r="G185" s="152" t="s">
        <v>740</v>
      </c>
      <c r="H185" s="152" t="s">
        <v>876</v>
      </c>
      <c r="I185" s="161" t="str">
        <f t="shared" si="12"/>
        <v xml:space="preserve">CT- - M- </v>
      </c>
      <c r="J185" s="152" t="s">
        <v>732</v>
      </c>
      <c r="K185" s="152"/>
      <c r="L185" s="152" t="s">
        <v>742</v>
      </c>
      <c r="M185" s="152"/>
      <c r="N185" s="161" t="str">
        <f t="shared" si="13"/>
        <v xml:space="preserve">O  </v>
      </c>
      <c r="O185" s="152" t="s">
        <v>736</v>
      </c>
      <c r="P185" s="152"/>
      <c r="Q185" s="161" t="str">
        <f t="shared" si="14"/>
        <v xml:space="preserve">F   </v>
      </c>
      <c r="R185" s="152" t="s">
        <v>583</v>
      </c>
      <c r="S185" s="152"/>
    </row>
    <row r="186" spans="1:19">
      <c r="A186" s="151" t="s">
        <v>883</v>
      </c>
      <c r="B186" s="152">
        <v>7221</v>
      </c>
      <c r="C186" s="152" t="s">
        <v>749</v>
      </c>
      <c r="D186" s="151" t="s">
        <v>746</v>
      </c>
      <c r="E186" s="151" t="str">
        <f t="shared" si="10"/>
        <v>7221-34</v>
      </c>
      <c r="F186" s="165" t="str">
        <f t="shared" si="11"/>
        <v>AG ---AC -</v>
      </c>
      <c r="G186" s="152"/>
      <c r="H186" s="152"/>
      <c r="I186" s="161" t="str">
        <f t="shared" si="12"/>
        <v xml:space="preserve">- - - </v>
      </c>
      <c r="J186" s="152"/>
      <c r="K186" s="152"/>
      <c r="L186" s="152"/>
      <c r="M186" s="152"/>
      <c r="N186" s="161" t="str">
        <f t="shared" si="13"/>
        <v xml:space="preserve">  </v>
      </c>
      <c r="O186" s="152"/>
      <c r="P186" s="152"/>
      <c r="Q186" s="161" t="str">
        <f t="shared" si="14"/>
        <v xml:space="preserve">   </v>
      </c>
      <c r="R186" s="152"/>
      <c r="S186" s="152"/>
    </row>
    <row r="187" spans="1:19">
      <c r="A187" s="151" t="s">
        <v>883</v>
      </c>
      <c r="B187" s="152">
        <v>7221</v>
      </c>
      <c r="C187" s="152" t="s">
        <v>712</v>
      </c>
      <c r="D187" s="151" t="s">
        <v>338</v>
      </c>
      <c r="E187" s="151" t="str">
        <f t="shared" si="10"/>
        <v>7221-34.01</v>
      </c>
      <c r="F187" s="165" t="str">
        <f t="shared" si="11"/>
        <v>AG -3--AC -8</v>
      </c>
      <c r="G187" s="152" t="s">
        <v>740</v>
      </c>
      <c r="H187" s="152" t="s">
        <v>741</v>
      </c>
      <c r="I187" s="161" t="str">
        <f t="shared" si="12"/>
        <v xml:space="preserve">CT- - M- </v>
      </c>
      <c r="J187" s="152" t="s">
        <v>732</v>
      </c>
      <c r="K187" s="152"/>
      <c r="L187" s="152" t="s">
        <v>742</v>
      </c>
      <c r="M187" s="152"/>
      <c r="N187" s="161" t="str">
        <f t="shared" si="13"/>
        <v xml:space="preserve">O  </v>
      </c>
      <c r="O187" s="152" t="s">
        <v>736</v>
      </c>
      <c r="P187" s="152"/>
      <c r="Q187" s="161" t="str">
        <f t="shared" si="14"/>
        <v xml:space="preserve">F   </v>
      </c>
      <c r="R187" s="152" t="s">
        <v>583</v>
      </c>
      <c r="S187" s="152"/>
    </row>
    <row r="188" spans="1:19">
      <c r="A188" s="151" t="s">
        <v>883</v>
      </c>
      <c r="B188" s="152">
        <v>7221</v>
      </c>
      <c r="C188" s="152" t="s">
        <v>691</v>
      </c>
      <c r="D188" s="151" t="s">
        <v>819</v>
      </c>
      <c r="E188" s="151" t="str">
        <f t="shared" si="10"/>
        <v>7221-34.03</v>
      </c>
      <c r="F188" s="165" t="str">
        <f t="shared" si="11"/>
        <v>AG -3--AC -</v>
      </c>
      <c r="G188" s="152" t="s">
        <v>740</v>
      </c>
      <c r="H188" s="152"/>
      <c r="I188" s="161" t="str">
        <f t="shared" si="12"/>
        <v xml:space="preserve">- E- - </v>
      </c>
      <c r="J188" s="152"/>
      <c r="K188" s="152" t="s">
        <v>733</v>
      </c>
      <c r="L188" s="152"/>
      <c r="M188" s="152"/>
      <c r="N188" s="161" t="str">
        <f t="shared" si="13"/>
        <v xml:space="preserve">O  </v>
      </c>
      <c r="O188" s="152" t="s">
        <v>736</v>
      </c>
      <c r="P188" s="152"/>
      <c r="Q188" s="161" t="str">
        <f t="shared" si="14"/>
        <v xml:space="preserve">F   </v>
      </c>
      <c r="R188" s="152" t="s">
        <v>583</v>
      </c>
      <c r="S188" s="152"/>
    </row>
    <row r="189" spans="1:19">
      <c r="A189" s="151" t="s">
        <v>883</v>
      </c>
      <c r="B189" s="152">
        <v>7221</v>
      </c>
      <c r="C189" s="152" t="s">
        <v>891</v>
      </c>
      <c r="D189" s="151" t="s">
        <v>892</v>
      </c>
      <c r="E189" s="151" t="str">
        <f t="shared" si="10"/>
        <v>7221-41</v>
      </c>
      <c r="F189" s="165" t="str">
        <f t="shared" si="11"/>
        <v>AG ---AC -</v>
      </c>
      <c r="G189" s="152"/>
      <c r="H189" s="152"/>
      <c r="I189" s="161" t="str">
        <f t="shared" si="12"/>
        <v xml:space="preserve">- - - </v>
      </c>
      <c r="J189" s="152"/>
      <c r="K189" s="152"/>
      <c r="L189" s="152"/>
      <c r="M189" s="152"/>
      <c r="N189" s="161" t="str">
        <f t="shared" si="13"/>
        <v xml:space="preserve">  </v>
      </c>
      <c r="O189" s="152"/>
      <c r="P189" s="152"/>
      <c r="Q189" s="161" t="str">
        <f t="shared" si="14"/>
        <v xml:space="preserve">   </v>
      </c>
      <c r="R189" s="152"/>
      <c r="S189" s="152"/>
    </row>
    <row r="190" spans="1:19">
      <c r="A190" s="151" t="s">
        <v>883</v>
      </c>
      <c r="B190" s="152">
        <v>7221</v>
      </c>
      <c r="C190" s="152" t="s">
        <v>893</v>
      </c>
      <c r="D190" s="151" t="s">
        <v>894</v>
      </c>
      <c r="E190" s="151" t="str">
        <f t="shared" si="10"/>
        <v>7221-41.01</v>
      </c>
      <c r="F190" s="165" t="str">
        <f t="shared" si="11"/>
        <v>AG -5--AC -10</v>
      </c>
      <c r="G190" s="152" t="s">
        <v>876</v>
      </c>
      <c r="H190" s="152" t="s">
        <v>611</v>
      </c>
      <c r="I190" s="161" t="str">
        <f t="shared" si="12"/>
        <v xml:space="preserve">CT- - M- </v>
      </c>
      <c r="J190" s="152" t="s">
        <v>732</v>
      </c>
      <c r="K190" s="152"/>
      <c r="L190" s="152" t="s">
        <v>742</v>
      </c>
      <c r="M190" s="152"/>
      <c r="N190" s="161" t="str">
        <f t="shared" si="13"/>
        <v xml:space="preserve">O  </v>
      </c>
      <c r="O190" s="152" t="s">
        <v>736</v>
      </c>
      <c r="P190" s="152"/>
      <c r="Q190" s="161" t="str">
        <f t="shared" si="14"/>
        <v xml:space="preserve">F   </v>
      </c>
      <c r="R190" s="152" t="s">
        <v>583</v>
      </c>
      <c r="S190" s="152"/>
    </row>
    <row r="191" spans="1:19">
      <c r="A191" s="151" t="s">
        <v>883</v>
      </c>
      <c r="B191" s="152">
        <v>7221</v>
      </c>
      <c r="C191" s="152" t="s">
        <v>895</v>
      </c>
      <c r="D191" s="151" t="s">
        <v>896</v>
      </c>
      <c r="E191" s="151" t="str">
        <f t="shared" si="10"/>
        <v>7221-41.02</v>
      </c>
      <c r="F191" s="165" t="str">
        <f t="shared" si="11"/>
        <v>AG -5--AC -10</v>
      </c>
      <c r="G191" s="152" t="s">
        <v>876</v>
      </c>
      <c r="H191" s="152" t="s">
        <v>611</v>
      </c>
      <c r="I191" s="161" t="str">
        <f t="shared" si="12"/>
        <v xml:space="preserve">CT- - M- </v>
      </c>
      <c r="J191" s="152" t="s">
        <v>732</v>
      </c>
      <c r="K191" s="152"/>
      <c r="L191" s="152" t="s">
        <v>742</v>
      </c>
      <c r="M191" s="152"/>
      <c r="N191" s="161" t="str">
        <f t="shared" si="13"/>
        <v xml:space="preserve">O  </v>
      </c>
      <c r="O191" s="152" t="s">
        <v>736</v>
      </c>
      <c r="P191" s="152"/>
      <c r="Q191" s="161" t="str">
        <f t="shared" si="14"/>
        <v xml:space="preserve">F   </v>
      </c>
      <c r="R191" s="152" t="s">
        <v>583</v>
      </c>
      <c r="S191" s="152"/>
    </row>
    <row r="192" spans="1:19">
      <c r="A192" s="151" t="s">
        <v>883</v>
      </c>
      <c r="B192" s="152">
        <v>7221</v>
      </c>
      <c r="C192" s="152" t="s">
        <v>799</v>
      </c>
      <c r="D192" s="151" t="s">
        <v>747</v>
      </c>
      <c r="E192" s="151" t="str">
        <f t="shared" si="10"/>
        <v>7221-51</v>
      </c>
      <c r="F192" s="165" t="str">
        <f t="shared" si="11"/>
        <v>AG ---AC -</v>
      </c>
      <c r="G192" s="152"/>
      <c r="H192" s="152"/>
      <c r="I192" s="161" t="str">
        <f t="shared" si="12"/>
        <v xml:space="preserve">- - - </v>
      </c>
      <c r="J192" s="152"/>
      <c r="K192" s="152"/>
      <c r="L192" s="152"/>
      <c r="M192" s="152"/>
      <c r="N192" s="161" t="str">
        <f t="shared" si="13"/>
        <v xml:space="preserve">  </v>
      </c>
      <c r="O192" s="152"/>
      <c r="P192" s="152"/>
      <c r="Q192" s="161" t="str">
        <f t="shared" si="14"/>
        <v xml:space="preserve">   </v>
      </c>
      <c r="R192" s="152"/>
      <c r="S192" s="152"/>
    </row>
    <row r="193" spans="1:19">
      <c r="A193" s="151" t="s">
        <v>883</v>
      </c>
      <c r="B193" s="152">
        <v>7221</v>
      </c>
      <c r="C193" s="152" t="s">
        <v>713</v>
      </c>
      <c r="D193" s="151" t="s">
        <v>342</v>
      </c>
      <c r="E193" s="151" t="str">
        <f t="shared" si="10"/>
        <v>7221-51.13</v>
      </c>
      <c r="F193" s="165" t="str">
        <f t="shared" si="11"/>
        <v>AG -3--AC -8</v>
      </c>
      <c r="G193" s="152">
        <v>3</v>
      </c>
      <c r="H193" s="152">
        <v>8</v>
      </c>
      <c r="I193" s="161" t="str">
        <f t="shared" si="12"/>
        <v xml:space="preserve">CT- - M- </v>
      </c>
      <c r="J193" s="152" t="s">
        <v>732</v>
      </c>
      <c r="K193" s="152"/>
      <c r="L193" s="152" t="s">
        <v>742</v>
      </c>
      <c r="M193" s="152"/>
      <c r="N193" s="161" t="str">
        <f t="shared" si="13"/>
        <v xml:space="preserve">O  </v>
      </c>
      <c r="O193" s="152" t="s">
        <v>736</v>
      </c>
      <c r="P193" s="152"/>
      <c r="Q193" s="161" t="str">
        <f t="shared" si="14"/>
        <v xml:space="preserve">F   </v>
      </c>
      <c r="R193" s="152" t="s">
        <v>583</v>
      </c>
      <c r="S193" s="152"/>
    </row>
    <row r="194" spans="1:19">
      <c r="A194" s="151" t="s">
        <v>883</v>
      </c>
      <c r="B194" s="152">
        <v>7221</v>
      </c>
      <c r="C194" s="152" t="s">
        <v>897</v>
      </c>
      <c r="D194" s="151" t="s">
        <v>898</v>
      </c>
      <c r="E194" s="151" t="str">
        <f t="shared" si="10"/>
        <v>7221-57</v>
      </c>
      <c r="F194" s="165" t="str">
        <f t="shared" si="11"/>
        <v>AG ---AC -</v>
      </c>
      <c r="G194" s="152"/>
      <c r="H194" s="152"/>
      <c r="I194" s="161" t="str">
        <f t="shared" si="12"/>
        <v xml:space="preserve">- - - </v>
      </c>
      <c r="J194" s="152"/>
      <c r="K194" s="152"/>
      <c r="L194" s="152"/>
      <c r="M194" s="152"/>
      <c r="N194" s="161" t="str">
        <f t="shared" si="13"/>
        <v xml:space="preserve">  </v>
      </c>
      <c r="O194" s="152"/>
      <c r="P194" s="152"/>
      <c r="Q194" s="161" t="str">
        <f t="shared" si="14"/>
        <v xml:space="preserve">   </v>
      </c>
      <c r="R194" s="152"/>
      <c r="S194" s="152"/>
    </row>
    <row r="195" spans="1:19">
      <c r="A195" s="151" t="s">
        <v>883</v>
      </c>
      <c r="B195" s="152">
        <v>7221</v>
      </c>
      <c r="C195" s="152" t="s">
        <v>899</v>
      </c>
      <c r="D195" s="151" t="s">
        <v>900</v>
      </c>
      <c r="E195" s="151" t="str">
        <f t="shared" si="10"/>
        <v>7221-57.01</v>
      </c>
      <c r="F195" s="165" t="str">
        <f t="shared" si="11"/>
        <v>AG -4--AC -16</v>
      </c>
      <c r="G195" s="152" t="s">
        <v>901</v>
      </c>
      <c r="H195" s="152" t="s">
        <v>610</v>
      </c>
      <c r="I195" s="161" t="str">
        <f t="shared" si="12"/>
        <v xml:space="preserve">CT- - D- </v>
      </c>
      <c r="J195" s="152" t="s">
        <v>732</v>
      </c>
      <c r="K195" s="152"/>
      <c r="L195" s="152" t="s">
        <v>152</v>
      </c>
      <c r="M195" s="152"/>
      <c r="N195" s="161" t="str">
        <f t="shared" si="13"/>
        <v xml:space="preserve">O  </v>
      </c>
      <c r="O195" s="152" t="s">
        <v>736</v>
      </c>
      <c r="P195" s="152"/>
      <c r="Q195" s="161" t="str">
        <f t="shared" si="14"/>
        <v xml:space="preserve">   D</v>
      </c>
      <c r="R195" s="152"/>
      <c r="S195" s="152" t="s">
        <v>152</v>
      </c>
    </row>
    <row r="196" spans="1:19">
      <c r="A196" s="151" t="s">
        <v>883</v>
      </c>
      <c r="B196" s="152">
        <v>7221</v>
      </c>
      <c r="C196" s="152" t="s">
        <v>902</v>
      </c>
      <c r="D196" s="151" t="s">
        <v>903</v>
      </c>
      <c r="E196" s="151" t="str">
        <f t="shared" si="10"/>
        <v>7221-57.02</v>
      </c>
      <c r="F196" s="165" t="str">
        <f t="shared" si="11"/>
        <v>AG -4--AC -16</v>
      </c>
      <c r="G196" s="152" t="s">
        <v>901</v>
      </c>
      <c r="H196" s="152" t="s">
        <v>610</v>
      </c>
      <c r="I196" s="161" t="str">
        <f t="shared" si="12"/>
        <v xml:space="preserve">CT- - D- </v>
      </c>
      <c r="J196" s="152" t="s">
        <v>732</v>
      </c>
      <c r="K196" s="152"/>
      <c r="L196" s="152" t="s">
        <v>152</v>
      </c>
      <c r="M196" s="152"/>
      <c r="N196" s="161" t="str">
        <f t="shared" si="13"/>
        <v xml:space="preserve">O  </v>
      </c>
      <c r="O196" s="152" t="s">
        <v>736</v>
      </c>
      <c r="P196" s="152"/>
      <c r="Q196" s="161" t="str">
        <f t="shared" si="14"/>
        <v xml:space="preserve">   D</v>
      </c>
      <c r="R196" s="152"/>
      <c r="S196" s="152" t="s">
        <v>152</v>
      </c>
    </row>
    <row r="197" spans="1:19">
      <c r="A197" s="151"/>
      <c r="B197" s="152"/>
      <c r="C197" s="152"/>
      <c r="D197" s="151"/>
      <c r="E197" s="151" t="str">
        <f t="shared" si="10"/>
        <v>-</v>
      </c>
      <c r="F197" s="165" t="str">
        <f t="shared" si="11"/>
        <v>AG ---AC -</v>
      </c>
      <c r="G197" s="152"/>
      <c r="H197" s="152"/>
      <c r="I197" s="161" t="str">
        <f t="shared" si="12"/>
        <v xml:space="preserve">- - - </v>
      </c>
      <c r="J197" s="152"/>
      <c r="K197" s="152"/>
      <c r="L197" s="152"/>
      <c r="M197" s="152"/>
      <c r="N197" s="161" t="str">
        <f t="shared" si="13"/>
        <v xml:space="preserve">  </v>
      </c>
      <c r="O197" s="152"/>
      <c r="P197" s="152"/>
      <c r="Q197" s="161" t="str">
        <f t="shared" si="14"/>
        <v xml:space="preserve">   </v>
      </c>
      <c r="R197" s="152"/>
      <c r="S197" s="152"/>
    </row>
    <row r="198" spans="1:19">
      <c r="A198" s="151" t="s">
        <v>300</v>
      </c>
      <c r="B198" s="152">
        <v>7222</v>
      </c>
      <c r="C198" s="152" t="s">
        <v>904</v>
      </c>
      <c r="D198" s="151" t="s">
        <v>843</v>
      </c>
      <c r="E198" s="151" t="str">
        <f t="shared" ref="E198:E261" si="15">CONCATENATE(B198,"-",C198)</f>
        <v>7222-7222-13</v>
      </c>
      <c r="F198" s="165" t="str">
        <f t="shared" ref="F198:F261" si="16">CONCATENATE("AG"," -", G198,"--","AC -", H198)</f>
        <v>AG ---AC -</v>
      </c>
      <c r="G198" s="152"/>
      <c r="H198" s="152"/>
      <c r="I198" s="161" t="str">
        <f t="shared" ref="I198:I261" si="17">CONCATENATE(J198,"- ",K198,"- ",L198,"- ",M198,)</f>
        <v xml:space="preserve">- - - </v>
      </c>
      <c r="J198" s="152"/>
      <c r="K198" s="152"/>
      <c r="L198" s="152"/>
      <c r="M198" s="152"/>
      <c r="N198" s="161" t="str">
        <f t="shared" ref="N198:N261" si="18">CONCATENATE(O198,"  ",P198)</f>
        <v xml:space="preserve">  </v>
      </c>
      <c r="O198" s="152"/>
      <c r="P198" s="152"/>
      <c r="Q198" s="161" t="str">
        <f t="shared" ref="Q198:Q261" si="19">CONCATENATE(R198,"   ",S198)</f>
        <v xml:space="preserve">   </v>
      </c>
      <c r="R198" s="152"/>
      <c r="S198" s="152"/>
    </row>
    <row r="199" spans="1:19">
      <c r="A199" s="151" t="s">
        <v>300</v>
      </c>
      <c r="B199" s="152">
        <v>7222</v>
      </c>
      <c r="C199" s="152" t="s">
        <v>905</v>
      </c>
      <c r="D199" s="151" t="s">
        <v>337</v>
      </c>
      <c r="E199" s="151" t="str">
        <f t="shared" si="15"/>
        <v>7222-7222-13.01</v>
      </c>
      <c r="F199" s="165" t="str">
        <f t="shared" si="16"/>
        <v>AG -3--AC -</v>
      </c>
      <c r="G199" s="152" t="s">
        <v>740</v>
      </c>
      <c r="H199" s="152"/>
      <c r="I199" s="161" t="str">
        <f t="shared" si="17"/>
        <v xml:space="preserve">- E- - </v>
      </c>
      <c r="J199" s="152"/>
      <c r="K199" s="152" t="s">
        <v>733</v>
      </c>
      <c r="L199" s="152"/>
      <c r="M199" s="152"/>
      <c r="N199" s="161" t="str">
        <f t="shared" si="18"/>
        <v xml:space="preserve">O  </v>
      </c>
      <c r="O199" s="152" t="s">
        <v>736</v>
      </c>
      <c r="P199" s="152"/>
      <c r="Q199" s="161" t="str">
        <f t="shared" si="19"/>
        <v xml:space="preserve">F   </v>
      </c>
      <c r="R199" s="152" t="s">
        <v>583</v>
      </c>
      <c r="S199" s="152"/>
    </row>
    <row r="200" spans="1:19">
      <c r="A200" s="151" t="s">
        <v>300</v>
      </c>
      <c r="B200" s="152">
        <v>7222</v>
      </c>
      <c r="C200" s="152" t="s">
        <v>906</v>
      </c>
      <c r="D200" s="151" t="s">
        <v>760</v>
      </c>
      <c r="E200" s="151" t="str">
        <f t="shared" si="15"/>
        <v>7222-7222-23</v>
      </c>
      <c r="F200" s="165" t="str">
        <f t="shared" si="16"/>
        <v>AG -3--AC -18</v>
      </c>
      <c r="G200" s="152" t="s">
        <v>740</v>
      </c>
      <c r="H200" s="152" t="s">
        <v>759</v>
      </c>
      <c r="I200" s="161" t="str">
        <f t="shared" si="17"/>
        <v>- - M- S</v>
      </c>
      <c r="J200" s="152"/>
      <c r="K200" s="152"/>
      <c r="L200" s="152" t="s">
        <v>742</v>
      </c>
      <c r="M200" s="152" t="s">
        <v>735</v>
      </c>
      <c r="N200" s="161" t="str">
        <f t="shared" si="18"/>
        <v xml:space="preserve">O  </v>
      </c>
      <c r="O200" s="152" t="s">
        <v>736</v>
      </c>
      <c r="P200" s="152"/>
      <c r="Q200" s="161" t="str">
        <f t="shared" si="19"/>
        <v xml:space="preserve">F   </v>
      </c>
      <c r="R200" s="152" t="s">
        <v>583</v>
      </c>
      <c r="S200" s="152"/>
    </row>
    <row r="201" spans="1:19">
      <c r="A201" s="151" t="s">
        <v>300</v>
      </c>
      <c r="B201" s="152">
        <v>7222</v>
      </c>
      <c r="C201" s="152" t="s">
        <v>907</v>
      </c>
      <c r="D201" s="151" t="s">
        <v>746</v>
      </c>
      <c r="E201" s="151" t="str">
        <f t="shared" si="15"/>
        <v>7222-7222-34</v>
      </c>
      <c r="F201" s="165" t="str">
        <f t="shared" si="16"/>
        <v>AG ---AC -</v>
      </c>
      <c r="G201" s="152"/>
      <c r="H201" s="152"/>
      <c r="I201" s="161" t="str">
        <f t="shared" si="17"/>
        <v xml:space="preserve">- - - </v>
      </c>
      <c r="J201" s="152"/>
      <c r="K201" s="152"/>
      <c r="L201" s="152"/>
      <c r="M201" s="152"/>
      <c r="N201" s="161" t="str">
        <f t="shared" si="18"/>
        <v xml:space="preserve">  </v>
      </c>
      <c r="O201" s="152"/>
      <c r="P201" s="152"/>
      <c r="Q201" s="161" t="str">
        <f t="shared" si="19"/>
        <v xml:space="preserve">   </v>
      </c>
      <c r="R201" s="152"/>
      <c r="S201" s="152"/>
    </row>
    <row r="202" spans="1:19">
      <c r="A202" s="151" t="s">
        <v>300</v>
      </c>
      <c r="B202" s="152">
        <v>7222</v>
      </c>
      <c r="C202" s="152" t="s">
        <v>908</v>
      </c>
      <c r="D202" s="151" t="s">
        <v>338</v>
      </c>
      <c r="E202" s="151" t="str">
        <f t="shared" si="15"/>
        <v>7222-7222-34.01</v>
      </c>
      <c r="F202" s="165" t="str">
        <f t="shared" si="16"/>
        <v>AG -3--AC -8</v>
      </c>
      <c r="G202" s="152" t="s">
        <v>740</v>
      </c>
      <c r="H202" s="152" t="s">
        <v>741</v>
      </c>
      <c r="I202" s="161" t="str">
        <f t="shared" si="17"/>
        <v xml:space="preserve">CT- - M- </v>
      </c>
      <c r="J202" s="152" t="s">
        <v>732</v>
      </c>
      <c r="K202" s="152"/>
      <c r="L202" s="152" t="s">
        <v>742</v>
      </c>
      <c r="M202" s="152"/>
      <c r="N202" s="161" t="str">
        <f t="shared" si="18"/>
        <v xml:space="preserve">O  </v>
      </c>
      <c r="O202" s="152" t="s">
        <v>736</v>
      </c>
      <c r="P202" s="152"/>
      <c r="Q202" s="161" t="str">
        <f t="shared" si="19"/>
        <v xml:space="preserve">F   </v>
      </c>
      <c r="R202" s="152" t="s">
        <v>583</v>
      </c>
      <c r="S202" s="152"/>
    </row>
    <row r="203" spans="1:19">
      <c r="A203" s="151" t="s">
        <v>300</v>
      </c>
      <c r="B203" s="152">
        <v>7222</v>
      </c>
      <c r="C203" s="152" t="s">
        <v>909</v>
      </c>
      <c r="D203" s="151" t="s">
        <v>819</v>
      </c>
      <c r="E203" s="151" t="str">
        <f t="shared" si="15"/>
        <v>7222-7222-34.03</v>
      </c>
      <c r="F203" s="165" t="str">
        <f t="shared" si="16"/>
        <v>AG -3--AC -</v>
      </c>
      <c r="G203" s="152" t="s">
        <v>740</v>
      </c>
      <c r="H203" s="152"/>
      <c r="I203" s="161" t="str">
        <f t="shared" si="17"/>
        <v xml:space="preserve">- E- - </v>
      </c>
      <c r="J203" s="152"/>
      <c r="K203" s="152" t="s">
        <v>733</v>
      </c>
      <c r="L203" s="152"/>
      <c r="M203" s="152"/>
      <c r="N203" s="161" t="str">
        <f t="shared" si="18"/>
        <v xml:space="preserve">O  </v>
      </c>
      <c r="O203" s="152" t="s">
        <v>736</v>
      </c>
      <c r="P203" s="152"/>
      <c r="Q203" s="161" t="str">
        <f t="shared" si="19"/>
        <v xml:space="preserve">F   </v>
      </c>
      <c r="R203" s="152" t="s">
        <v>583</v>
      </c>
      <c r="S203" s="152"/>
    </row>
    <row r="204" spans="1:19">
      <c r="A204" s="151" t="s">
        <v>300</v>
      </c>
      <c r="B204" s="152">
        <v>7222</v>
      </c>
      <c r="C204" s="152" t="s">
        <v>910</v>
      </c>
      <c r="D204" s="151" t="s">
        <v>747</v>
      </c>
      <c r="E204" s="151" t="str">
        <f t="shared" si="15"/>
        <v>7222-7222-51</v>
      </c>
      <c r="F204" s="165" t="str">
        <f t="shared" si="16"/>
        <v>AG ---AC -</v>
      </c>
      <c r="G204" s="152"/>
      <c r="H204" s="152"/>
      <c r="I204" s="161" t="str">
        <f t="shared" si="17"/>
        <v xml:space="preserve">- - - </v>
      </c>
      <c r="J204" s="152"/>
      <c r="K204" s="152"/>
      <c r="L204" s="152"/>
      <c r="M204" s="152"/>
      <c r="N204" s="161" t="str">
        <f t="shared" si="18"/>
        <v xml:space="preserve">  </v>
      </c>
      <c r="O204" s="152"/>
      <c r="P204" s="152"/>
      <c r="Q204" s="161" t="str">
        <f t="shared" si="19"/>
        <v xml:space="preserve">   </v>
      </c>
      <c r="R204" s="152"/>
      <c r="S204" s="152"/>
    </row>
    <row r="205" spans="1:19">
      <c r="A205" s="151" t="s">
        <v>300</v>
      </c>
      <c r="B205" s="152">
        <v>7222</v>
      </c>
      <c r="C205" s="152" t="s">
        <v>911</v>
      </c>
      <c r="D205" s="151" t="s">
        <v>912</v>
      </c>
      <c r="E205" s="151" t="str">
        <f t="shared" si="15"/>
        <v>7222-7222-51.16</v>
      </c>
      <c r="F205" s="165" t="str">
        <f t="shared" si="16"/>
        <v>AG -5--AC -8</v>
      </c>
      <c r="G205" s="152" t="s">
        <v>876</v>
      </c>
      <c r="H205" s="152" t="s">
        <v>741</v>
      </c>
      <c r="I205" s="161" t="str">
        <f t="shared" si="17"/>
        <v xml:space="preserve">CT- - M- </v>
      </c>
      <c r="J205" s="152" t="s">
        <v>732</v>
      </c>
      <c r="K205" s="152"/>
      <c r="L205" s="152" t="s">
        <v>742</v>
      </c>
      <c r="M205" s="152"/>
      <c r="N205" s="161" t="str">
        <f t="shared" si="18"/>
        <v xml:space="preserve">O  </v>
      </c>
      <c r="O205" s="152" t="s">
        <v>736</v>
      </c>
      <c r="P205" s="152"/>
      <c r="Q205" s="161" t="str">
        <f t="shared" si="19"/>
        <v xml:space="preserve">F   </v>
      </c>
      <c r="R205" s="152" t="s">
        <v>583</v>
      </c>
      <c r="S205" s="152"/>
    </row>
    <row r="206" spans="1:19">
      <c r="A206" s="151" t="s">
        <v>300</v>
      </c>
      <c r="B206" s="152">
        <v>7222</v>
      </c>
      <c r="C206" s="152" t="s">
        <v>913</v>
      </c>
      <c r="D206" s="151" t="s">
        <v>914</v>
      </c>
      <c r="E206" s="151" t="str">
        <f t="shared" si="15"/>
        <v>7222-7222-51.20</v>
      </c>
      <c r="F206" s="165" t="str">
        <f t="shared" si="16"/>
        <v>AG -5--AC -8</v>
      </c>
      <c r="G206" s="152" t="s">
        <v>876</v>
      </c>
      <c r="H206" s="152" t="s">
        <v>741</v>
      </c>
      <c r="I206" s="161" t="str">
        <f t="shared" si="17"/>
        <v xml:space="preserve">CT- - M- </v>
      </c>
      <c r="J206" s="152" t="s">
        <v>732</v>
      </c>
      <c r="K206" s="152"/>
      <c r="L206" s="152" t="s">
        <v>742</v>
      </c>
      <c r="M206" s="152"/>
      <c r="N206" s="161" t="str">
        <f t="shared" si="18"/>
        <v xml:space="preserve">O  </v>
      </c>
      <c r="O206" s="152" t="s">
        <v>736</v>
      </c>
      <c r="P206" s="152"/>
      <c r="Q206" s="161" t="str">
        <f t="shared" si="19"/>
        <v xml:space="preserve">F   </v>
      </c>
      <c r="R206" s="152" t="s">
        <v>583</v>
      </c>
      <c r="S206" s="152"/>
    </row>
    <row r="207" spans="1:19">
      <c r="A207" s="151" t="s">
        <v>300</v>
      </c>
      <c r="B207" s="152">
        <v>7222</v>
      </c>
      <c r="C207" s="152" t="s">
        <v>915</v>
      </c>
      <c r="D207" s="151" t="s">
        <v>498</v>
      </c>
      <c r="E207" s="151" t="str">
        <f t="shared" si="15"/>
        <v>7222-7222-51.22</v>
      </c>
      <c r="F207" s="165" t="str">
        <f t="shared" si="16"/>
        <v>AG -5--AC -8</v>
      </c>
      <c r="G207" s="152" t="s">
        <v>876</v>
      </c>
      <c r="H207" s="152" t="s">
        <v>741</v>
      </c>
      <c r="I207" s="161" t="str">
        <f t="shared" si="17"/>
        <v xml:space="preserve">CT- - M- </v>
      </c>
      <c r="J207" s="152" t="s">
        <v>732</v>
      </c>
      <c r="K207" s="152"/>
      <c r="L207" s="152" t="s">
        <v>742</v>
      </c>
      <c r="M207" s="152"/>
      <c r="N207" s="161" t="str">
        <f t="shared" si="18"/>
        <v xml:space="preserve">O  </v>
      </c>
      <c r="O207" s="152" t="s">
        <v>736</v>
      </c>
      <c r="P207" s="152"/>
      <c r="Q207" s="161" t="str">
        <f t="shared" si="19"/>
        <v xml:space="preserve">F   </v>
      </c>
      <c r="R207" s="152" t="s">
        <v>583</v>
      </c>
      <c r="S207" s="152"/>
    </row>
    <row r="208" spans="1:19">
      <c r="A208" s="151" t="s">
        <v>300</v>
      </c>
      <c r="B208" s="152">
        <v>7222</v>
      </c>
      <c r="C208" s="152" t="s">
        <v>916</v>
      </c>
      <c r="D208" s="151" t="s">
        <v>917</v>
      </c>
      <c r="E208" s="151" t="str">
        <f t="shared" si="15"/>
        <v>7222-7222-51.23</v>
      </c>
      <c r="F208" s="165" t="str">
        <f t="shared" si="16"/>
        <v>AG -5--AC -8</v>
      </c>
      <c r="G208" s="152" t="s">
        <v>876</v>
      </c>
      <c r="H208" s="152" t="s">
        <v>741</v>
      </c>
      <c r="I208" s="161" t="str">
        <f t="shared" si="17"/>
        <v xml:space="preserve">CT- - M- </v>
      </c>
      <c r="J208" s="152" t="s">
        <v>732</v>
      </c>
      <c r="K208" s="152"/>
      <c r="L208" s="152" t="s">
        <v>742</v>
      </c>
      <c r="M208" s="152"/>
      <c r="N208" s="161" t="str">
        <f t="shared" si="18"/>
        <v xml:space="preserve">O  </v>
      </c>
      <c r="O208" s="152" t="s">
        <v>736</v>
      </c>
      <c r="P208" s="152"/>
      <c r="Q208" s="161" t="str">
        <f t="shared" si="19"/>
        <v xml:space="preserve">F   </v>
      </c>
      <c r="R208" s="152" t="s">
        <v>583</v>
      </c>
      <c r="S208" s="152"/>
    </row>
    <row r="209" spans="1:19">
      <c r="A209" s="151" t="s">
        <v>300</v>
      </c>
      <c r="B209" s="152">
        <v>7222</v>
      </c>
      <c r="C209" s="152" t="s">
        <v>918</v>
      </c>
      <c r="D209" s="151" t="s">
        <v>919</v>
      </c>
      <c r="E209" s="151" t="str">
        <f t="shared" si="15"/>
        <v>7222-7222-51.24</v>
      </c>
      <c r="F209" s="165" t="str">
        <f t="shared" si="16"/>
        <v>AG -5--AC -8</v>
      </c>
      <c r="G209" s="152" t="s">
        <v>876</v>
      </c>
      <c r="H209" s="152" t="s">
        <v>741</v>
      </c>
      <c r="I209" s="161" t="str">
        <f t="shared" si="17"/>
        <v xml:space="preserve">CT- - M- </v>
      </c>
      <c r="J209" s="152" t="s">
        <v>732</v>
      </c>
      <c r="K209" s="152"/>
      <c r="L209" s="152" t="s">
        <v>742</v>
      </c>
      <c r="M209" s="152"/>
      <c r="N209" s="161" t="str">
        <f t="shared" si="18"/>
        <v xml:space="preserve">O  </v>
      </c>
      <c r="O209" s="152" t="s">
        <v>736</v>
      </c>
      <c r="P209" s="152"/>
      <c r="Q209" s="161" t="str">
        <f t="shared" si="19"/>
        <v xml:space="preserve">F   </v>
      </c>
      <c r="R209" s="152" t="s">
        <v>583</v>
      </c>
      <c r="S209" s="152"/>
    </row>
    <row r="210" spans="1:19">
      <c r="A210" s="151" t="s">
        <v>300</v>
      </c>
      <c r="B210" s="152">
        <v>7222</v>
      </c>
      <c r="C210" s="152" t="s">
        <v>920</v>
      </c>
      <c r="D210" s="151" t="s">
        <v>752</v>
      </c>
      <c r="E210" s="151" t="str">
        <f t="shared" si="15"/>
        <v>7222-7222-53</v>
      </c>
      <c r="F210" s="165" t="str">
        <f t="shared" si="16"/>
        <v>AG ---AC -</v>
      </c>
      <c r="G210" s="152"/>
      <c r="H210" s="152"/>
      <c r="I210" s="161" t="str">
        <f t="shared" si="17"/>
        <v xml:space="preserve">- - - </v>
      </c>
      <c r="J210" s="152"/>
      <c r="K210" s="152"/>
      <c r="L210" s="152"/>
      <c r="M210" s="152"/>
      <c r="N210" s="161" t="str">
        <f t="shared" si="18"/>
        <v xml:space="preserve">  </v>
      </c>
      <c r="O210" s="152"/>
      <c r="P210" s="152"/>
      <c r="Q210" s="161" t="str">
        <f t="shared" si="19"/>
        <v xml:space="preserve">   </v>
      </c>
      <c r="R210" s="152"/>
      <c r="S210" s="152"/>
    </row>
    <row r="211" spans="1:19">
      <c r="A211" s="151" t="s">
        <v>300</v>
      </c>
      <c r="B211" s="152">
        <v>7222</v>
      </c>
      <c r="C211" s="152" t="s">
        <v>921</v>
      </c>
      <c r="D211" s="151" t="s">
        <v>501</v>
      </c>
      <c r="E211" s="151" t="str">
        <f t="shared" si="15"/>
        <v>7222-7222-53.01</v>
      </c>
      <c r="F211" s="165" t="str">
        <f t="shared" si="16"/>
        <v>AG -3--AC -18</v>
      </c>
      <c r="G211" s="152" t="s">
        <v>740</v>
      </c>
      <c r="H211" s="152" t="s">
        <v>759</v>
      </c>
      <c r="I211" s="161" t="str">
        <f t="shared" si="17"/>
        <v>- - M- S</v>
      </c>
      <c r="J211" s="152"/>
      <c r="K211" s="152"/>
      <c r="L211" s="152" t="s">
        <v>742</v>
      </c>
      <c r="M211" s="152" t="s">
        <v>735</v>
      </c>
      <c r="N211" s="161" t="str">
        <f t="shared" si="18"/>
        <v xml:space="preserve">O  </v>
      </c>
      <c r="O211" s="152" t="s">
        <v>736</v>
      </c>
      <c r="P211" s="152"/>
      <c r="Q211" s="161" t="str">
        <f t="shared" si="19"/>
        <v xml:space="preserve">F   </v>
      </c>
      <c r="R211" s="152" t="s">
        <v>583</v>
      </c>
      <c r="S211" s="152"/>
    </row>
    <row r="212" spans="1:19">
      <c r="A212" s="151"/>
      <c r="B212" s="152"/>
      <c r="C212" s="152"/>
      <c r="D212" s="151"/>
      <c r="E212" s="151" t="str">
        <f t="shared" si="15"/>
        <v>-</v>
      </c>
      <c r="F212" s="165" t="str">
        <f t="shared" si="16"/>
        <v>AG ---AC -</v>
      </c>
      <c r="G212" s="152"/>
      <c r="H212" s="152"/>
      <c r="I212" s="161" t="str">
        <f t="shared" si="17"/>
        <v xml:space="preserve">- - - </v>
      </c>
      <c r="J212" s="152"/>
      <c r="K212" s="152"/>
      <c r="L212" s="152"/>
      <c r="M212" s="152"/>
      <c r="N212" s="161" t="str">
        <f t="shared" si="18"/>
        <v xml:space="preserve">  </v>
      </c>
      <c r="O212" s="152"/>
      <c r="P212" s="152"/>
      <c r="Q212" s="161" t="str">
        <f t="shared" si="19"/>
        <v xml:space="preserve">   </v>
      </c>
      <c r="R212" s="152"/>
      <c r="S212" s="152"/>
    </row>
    <row r="213" spans="1:19">
      <c r="A213" s="151" t="s">
        <v>98</v>
      </c>
      <c r="B213" s="152">
        <v>7230</v>
      </c>
      <c r="C213" s="152" t="s">
        <v>749</v>
      </c>
      <c r="D213" s="151" t="s">
        <v>746</v>
      </c>
      <c r="E213" s="151" t="str">
        <f t="shared" si="15"/>
        <v>7230-34</v>
      </c>
      <c r="F213" s="165" t="str">
        <f t="shared" si="16"/>
        <v>AG ---AC -</v>
      </c>
      <c r="G213" s="152"/>
      <c r="H213" s="152"/>
      <c r="I213" s="161" t="str">
        <f t="shared" si="17"/>
        <v xml:space="preserve">- - - </v>
      </c>
      <c r="J213" s="152"/>
      <c r="K213" s="152"/>
      <c r="L213" s="152"/>
      <c r="M213" s="152"/>
      <c r="N213" s="161" t="str">
        <f t="shared" si="18"/>
        <v xml:space="preserve">  </v>
      </c>
      <c r="O213" s="152"/>
      <c r="P213" s="152"/>
      <c r="Q213" s="161" t="str">
        <f t="shared" si="19"/>
        <v xml:space="preserve">   </v>
      </c>
      <c r="R213" s="152"/>
      <c r="S213" s="152"/>
    </row>
    <row r="214" spans="1:19">
      <c r="A214" s="151" t="s">
        <v>98</v>
      </c>
      <c r="B214" s="152">
        <v>7230</v>
      </c>
      <c r="C214" s="152" t="s">
        <v>691</v>
      </c>
      <c r="D214" s="151" t="s">
        <v>819</v>
      </c>
      <c r="E214" s="151" t="str">
        <f t="shared" si="15"/>
        <v>7230-34.03</v>
      </c>
      <c r="F214" s="165" t="str">
        <f t="shared" si="16"/>
        <v>AG -3--AC -</v>
      </c>
      <c r="G214" s="152" t="s">
        <v>740</v>
      </c>
      <c r="H214" s="152"/>
      <c r="I214" s="161" t="str">
        <f t="shared" si="17"/>
        <v xml:space="preserve">- E- - </v>
      </c>
      <c r="J214" s="152"/>
      <c r="K214" s="152" t="s">
        <v>733</v>
      </c>
      <c r="L214" s="152"/>
      <c r="M214" s="152"/>
      <c r="N214" s="161" t="str">
        <f t="shared" si="18"/>
        <v xml:space="preserve">O  </v>
      </c>
      <c r="O214" s="152" t="s">
        <v>736</v>
      </c>
      <c r="P214" s="152"/>
      <c r="Q214" s="161" t="str">
        <f t="shared" si="19"/>
        <v xml:space="preserve">F   </v>
      </c>
      <c r="R214" s="152" t="s">
        <v>583</v>
      </c>
      <c r="S214" s="152"/>
    </row>
    <row r="215" spans="1:19">
      <c r="A215" s="151" t="s">
        <v>98</v>
      </c>
      <c r="B215" s="152">
        <v>7230</v>
      </c>
      <c r="C215" s="152" t="s">
        <v>782</v>
      </c>
      <c r="D215" s="151" t="s">
        <v>783</v>
      </c>
      <c r="E215" s="151" t="str">
        <f t="shared" si="15"/>
        <v>7230-45</v>
      </c>
      <c r="F215" s="165" t="str">
        <f t="shared" si="16"/>
        <v>AG ---AC -</v>
      </c>
      <c r="G215" s="152"/>
      <c r="H215" s="152"/>
      <c r="I215" s="161" t="str">
        <f t="shared" si="17"/>
        <v xml:space="preserve">- - - </v>
      </c>
      <c r="J215" s="152"/>
      <c r="K215" s="152"/>
      <c r="L215" s="152"/>
      <c r="M215" s="152"/>
      <c r="N215" s="161" t="str">
        <f t="shared" si="18"/>
        <v xml:space="preserve">  </v>
      </c>
      <c r="O215" s="152"/>
      <c r="P215" s="152"/>
      <c r="Q215" s="161" t="str">
        <f t="shared" si="19"/>
        <v xml:space="preserve">   </v>
      </c>
      <c r="R215" s="152"/>
      <c r="S215" s="152"/>
    </row>
    <row r="216" spans="1:19">
      <c r="A216" s="151" t="s">
        <v>98</v>
      </c>
      <c r="B216" s="152">
        <v>7230</v>
      </c>
      <c r="C216" s="152" t="s">
        <v>823</v>
      </c>
      <c r="D216" s="151" t="s">
        <v>351</v>
      </c>
      <c r="E216" s="151" t="str">
        <f t="shared" si="15"/>
        <v>7230-45.01</v>
      </c>
      <c r="F216" s="165" t="str">
        <f t="shared" si="16"/>
        <v>AG -3--AC -2</v>
      </c>
      <c r="G216" s="152" t="s">
        <v>740</v>
      </c>
      <c r="H216" s="152" t="s">
        <v>845</v>
      </c>
      <c r="I216" s="161" t="str">
        <f t="shared" si="17"/>
        <v xml:space="preserve">- E- - </v>
      </c>
      <c r="J216" s="152"/>
      <c r="K216" s="152" t="s">
        <v>733</v>
      </c>
      <c r="L216" s="152"/>
      <c r="M216" s="152"/>
      <c r="N216" s="161" t="str">
        <f t="shared" si="18"/>
        <v xml:space="preserve">O  </v>
      </c>
      <c r="O216" s="152" t="s">
        <v>736</v>
      </c>
      <c r="P216" s="152"/>
      <c r="Q216" s="161" t="str">
        <f t="shared" si="19"/>
        <v xml:space="preserve">F   </v>
      </c>
      <c r="R216" s="152" t="s">
        <v>583</v>
      </c>
      <c r="S216" s="152"/>
    </row>
    <row r="217" spans="1:19">
      <c r="A217" s="151" t="s">
        <v>98</v>
      </c>
      <c r="B217" s="152">
        <v>7230</v>
      </c>
      <c r="C217" s="152" t="s">
        <v>922</v>
      </c>
      <c r="D217" s="151" t="s">
        <v>319</v>
      </c>
      <c r="E217" s="151" t="str">
        <f t="shared" si="15"/>
        <v>7230-45.06</v>
      </c>
      <c r="F217" s="165" t="str">
        <f t="shared" si="16"/>
        <v>AG -3--AC -2</v>
      </c>
      <c r="G217" s="152" t="s">
        <v>740</v>
      </c>
      <c r="H217" s="152" t="s">
        <v>845</v>
      </c>
      <c r="I217" s="161" t="str">
        <f t="shared" si="17"/>
        <v xml:space="preserve">- E- - </v>
      </c>
      <c r="J217" s="152"/>
      <c r="K217" s="152" t="s">
        <v>733</v>
      </c>
      <c r="L217" s="152"/>
      <c r="M217" s="152"/>
      <c r="N217" s="161" t="str">
        <f t="shared" si="18"/>
        <v xml:space="preserve">O  </v>
      </c>
      <c r="O217" s="152" t="s">
        <v>736</v>
      </c>
      <c r="P217" s="152"/>
      <c r="Q217" s="161" t="str">
        <f t="shared" si="19"/>
        <v xml:space="preserve">F   </v>
      </c>
      <c r="R217" s="152" t="s">
        <v>583</v>
      </c>
      <c r="S217" s="152"/>
    </row>
    <row r="218" spans="1:19">
      <c r="A218" s="151" t="s">
        <v>98</v>
      </c>
      <c r="B218" s="152">
        <v>7230</v>
      </c>
      <c r="C218" s="152" t="s">
        <v>832</v>
      </c>
      <c r="D218" s="151" t="s">
        <v>833</v>
      </c>
      <c r="E218" s="151" t="str">
        <f t="shared" si="15"/>
        <v>7230-49</v>
      </c>
      <c r="F218" s="165" t="str">
        <f t="shared" si="16"/>
        <v>AG ---AC -</v>
      </c>
      <c r="G218" s="152"/>
      <c r="H218" s="152"/>
      <c r="I218" s="161" t="str">
        <f t="shared" si="17"/>
        <v xml:space="preserve">- - - </v>
      </c>
      <c r="J218" s="152"/>
      <c r="K218" s="152"/>
      <c r="L218" s="152"/>
      <c r="M218" s="152"/>
      <c r="N218" s="161" t="str">
        <f t="shared" si="18"/>
        <v xml:space="preserve">  </v>
      </c>
      <c r="O218" s="152"/>
      <c r="P218" s="152"/>
      <c r="Q218" s="161" t="str">
        <f t="shared" si="19"/>
        <v xml:space="preserve">   </v>
      </c>
      <c r="R218" s="152"/>
      <c r="S218" s="152"/>
    </row>
    <row r="219" spans="1:19">
      <c r="A219" s="151" t="s">
        <v>98</v>
      </c>
      <c r="B219" s="152">
        <v>7230</v>
      </c>
      <c r="C219" s="152" t="s">
        <v>923</v>
      </c>
      <c r="D219" s="151" t="s">
        <v>924</v>
      </c>
      <c r="E219" s="151" t="str">
        <f t="shared" si="15"/>
        <v>7230-49.20</v>
      </c>
      <c r="F219" s="165" t="str">
        <f t="shared" si="16"/>
        <v>AG -3--AC -8</v>
      </c>
      <c r="G219" s="152" t="s">
        <v>740</v>
      </c>
      <c r="H219" s="152" t="s">
        <v>741</v>
      </c>
      <c r="I219" s="161" t="str">
        <f t="shared" si="17"/>
        <v xml:space="preserve">CT- - M- </v>
      </c>
      <c r="J219" s="152" t="s">
        <v>732</v>
      </c>
      <c r="K219" s="152"/>
      <c r="L219" s="152" t="s">
        <v>742</v>
      </c>
      <c r="M219" s="152"/>
      <c r="N219" s="161" t="str">
        <f t="shared" si="18"/>
        <v xml:space="preserve">O  </v>
      </c>
      <c r="O219" s="152" t="s">
        <v>736</v>
      </c>
      <c r="P219" s="152"/>
      <c r="Q219" s="161" t="str">
        <f t="shared" si="19"/>
        <v xml:space="preserve">F   </v>
      </c>
      <c r="R219" s="152" t="s">
        <v>583</v>
      </c>
      <c r="S219" s="152"/>
    </row>
    <row r="220" spans="1:19">
      <c r="A220" s="151" t="s">
        <v>98</v>
      </c>
      <c r="B220" s="152">
        <v>7230</v>
      </c>
      <c r="C220" s="152" t="s">
        <v>799</v>
      </c>
      <c r="D220" s="151" t="s">
        <v>747</v>
      </c>
      <c r="E220" s="151" t="str">
        <f t="shared" si="15"/>
        <v>7230-51</v>
      </c>
      <c r="F220" s="165" t="str">
        <f t="shared" si="16"/>
        <v>AG ---AC -</v>
      </c>
      <c r="G220" s="152"/>
      <c r="H220" s="152"/>
      <c r="I220" s="161" t="str">
        <f t="shared" si="17"/>
        <v xml:space="preserve">- - - </v>
      </c>
      <c r="J220" s="152"/>
      <c r="K220" s="152"/>
      <c r="L220" s="152"/>
      <c r="M220" s="152"/>
      <c r="N220" s="161" t="str">
        <f t="shared" si="18"/>
        <v xml:space="preserve">  </v>
      </c>
      <c r="O220" s="152"/>
      <c r="P220" s="152"/>
      <c r="Q220" s="161" t="str">
        <f t="shared" si="19"/>
        <v xml:space="preserve">   </v>
      </c>
      <c r="R220" s="152"/>
      <c r="S220" s="152"/>
    </row>
    <row r="221" spans="1:19">
      <c r="A221" s="151" t="s">
        <v>98</v>
      </c>
      <c r="B221" s="152">
        <v>7230</v>
      </c>
      <c r="C221" s="152" t="s">
        <v>925</v>
      </c>
      <c r="D221" s="151" t="s">
        <v>926</v>
      </c>
      <c r="E221" s="151" t="str">
        <f t="shared" si="15"/>
        <v>7230-51.17</v>
      </c>
      <c r="F221" s="165" t="str">
        <f t="shared" si="16"/>
        <v>AG -3--AC -8</v>
      </c>
      <c r="G221" s="152" t="s">
        <v>740</v>
      </c>
      <c r="H221" s="152" t="s">
        <v>741</v>
      </c>
      <c r="I221" s="161" t="str">
        <f t="shared" si="17"/>
        <v xml:space="preserve">CT- - M- </v>
      </c>
      <c r="J221" s="152" t="s">
        <v>732</v>
      </c>
      <c r="K221" s="152"/>
      <c r="L221" s="152" t="s">
        <v>742</v>
      </c>
      <c r="M221" s="152"/>
      <c r="N221" s="161" t="str">
        <f t="shared" si="18"/>
        <v xml:space="preserve">O  </v>
      </c>
      <c r="O221" s="152" t="s">
        <v>736</v>
      </c>
      <c r="P221" s="152"/>
      <c r="Q221" s="161" t="str">
        <f t="shared" si="19"/>
        <v xml:space="preserve">F   </v>
      </c>
      <c r="R221" s="152" t="s">
        <v>583</v>
      </c>
      <c r="S221" s="152"/>
    </row>
    <row r="222" spans="1:19">
      <c r="A222" s="151" t="s">
        <v>98</v>
      </c>
      <c r="B222" s="152">
        <v>7230</v>
      </c>
      <c r="C222" s="152" t="s">
        <v>927</v>
      </c>
      <c r="D222" s="151" t="s">
        <v>561</v>
      </c>
      <c r="E222" s="151" t="str">
        <f t="shared" si="15"/>
        <v>7230-51.18</v>
      </c>
      <c r="F222" s="165" t="str">
        <f t="shared" si="16"/>
        <v>AG -3--AC -8</v>
      </c>
      <c r="G222" s="152" t="s">
        <v>740</v>
      </c>
      <c r="H222" s="152" t="s">
        <v>741</v>
      </c>
      <c r="I222" s="161" t="str">
        <f t="shared" si="17"/>
        <v xml:space="preserve">CT- - M- </v>
      </c>
      <c r="J222" s="152" t="s">
        <v>732</v>
      </c>
      <c r="K222" s="152"/>
      <c r="L222" s="152" t="s">
        <v>742</v>
      </c>
      <c r="M222" s="152"/>
      <c r="N222" s="161" t="str">
        <f t="shared" si="18"/>
        <v xml:space="preserve">O  </v>
      </c>
      <c r="O222" s="152" t="s">
        <v>736</v>
      </c>
      <c r="P222" s="152"/>
      <c r="Q222" s="161" t="str">
        <f t="shared" si="19"/>
        <v xml:space="preserve">F   </v>
      </c>
      <c r="R222" s="152" t="s">
        <v>583</v>
      </c>
      <c r="S222" s="152"/>
    </row>
    <row r="223" spans="1:19">
      <c r="A223" s="151" t="s">
        <v>98</v>
      </c>
      <c r="B223" s="152">
        <v>7230</v>
      </c>
      <c r="C223" s="152" t="s">
        <v>928</v>
      </c>
      <c r="D223" s="151" t="s">
        <v>929</v>
      </c>
      <c r="E223" s="151" t="str">
        <f t="shared" si="15"/>
        <v>7230-51.19</v>
      </c>
      <c r="F223" s="165" t="str">
        <f t="shared" si="16"/>
        <v>AG -3--AC -8</v>
      </c>
      <c r="G223" s="152" t="s">
        <v>740</v>
      </c>
      <c r="H223" s="152" t="s">
        <v>741</v>
      </c>
      <c r="I223" s="161" t="str">
        <f t="shared" si="17"/>
        <v xml:space="preserve">CT- - M- </v>
      </c>
      <c r="J223" s="152" t="s">
        <v>732</v>
      </c>
      <c r="K223" s="152"/>
      <c r="L223" s="152" t="s">
        <v>742</v>
      </c>
      <c r="M223" s="152"/>
      <c r="N223" s="161" t="str">
        <f t="shared" si="18"/>
        <v xml:space="preserve">O  </v>
      </c>
      <c r="O223" s="152" t="s">
        <v>736</v>
      </c>
      <c r="P223" s="152"/>
      <c r="Q223" s="161" t="str">
        <f t="shared" si="19"/>
        <v xml:space="preserve">F   </v>
      </c>
      <c r="R223" s="152" t="s">
        <v>583</v>
      </c>
      <c r="S223" s="152"/>
    </row>
    <row r="224" spans="1:19">
      <c r="A224" s="151"/>
      <c r="B224" s="152"/>
      <c r="C224" s="152"/>
      <c r="D224" s="151"/>
      <c r="E224" s="151" t="str">
        <f t="shared" si="15"/>
        <v>-</v>
      </c>
      <c r="F224" s="165" t="str">
        <f t="shared" si="16"/>
        <v>AG ---AC -</v>
      </c>
      <c r="G224" s="152"/>
      <c r="H224" s="152"/>
      <c r="I224" s="161" t="str">
        <f t="shared" si="17"/>
        <v xml:space="preserve">- - - </v>
      </c>
      <c r="J224" s="152"/>
      <c r="K224" s="152"/>
      <c r="L224" s="152"/>
      <c r="M224" s="152"/>
      <c r="N224" s="161" t="str">
        <f t="shared" si="18"/>
        <v xml:space="preserve">  </v>
      </c>
      <c r="O224" s="152"/>
      <c r="P224" s="152"/>
      <c r="Q224" s="161" t="str">
        <f t="shared" si="19"/>
        <v xml:space="preserve">   </v>
      </c>
      <c r="R224" s="152"/>
      <c r="S224" s="152"/>
    </row>
    <row r="225" spans="1:19">
      <c r="A225" s="151" t="s">
        <v>930</v>
      </c>
      <c r="B225" s="152">
        <v>7231</v>
      </c>
      <c r="C225" s="152">
        <v>23</v>
      </c>
      <c r="D225" s="151" t="s">
        <v>760</v>
      </c>
      <c r="E225" s="151" t="str">
        <f t="shared" si="15"/>
        <v>7231-23</v>
      </c>
      <c r="F225" s="165" t="str">
        <f t="shared" si="16"/>
        <v>AG -3--AC -18</v>
      </c>
      <c r="G225" s="152" t="s">
        <v>740</v>
      </c>
      <c r="H225" s="152" t="s">
        <v>759</v>
      </c>
      <c r="I225" s="161" t="str">
        <f t="shared" si="17"/>
        <v>- - M- S</v>
      </c>
      <c r="J225" s="152"/>
      <c r="K225" s="152"/>
      <c r="L225" s="152" t="s">
        <v>742</v>
      </c>
      <c r="M225" s="152" t="s">
        <v>735</v>
      </c>
      <c r="N225" s="161" t="str">
        <f t="shared" si="18"/>
        <v xml:space="preserve">O  </v>
      </c>
      <c r="O225" s="152" t="s">
        <v>736</v>
      </c>
      <c r="P225" s="152"/>
      <c r="Q225" s="161" t="str">
        <f t="shared" si="19"/>
        <v xml:space="preserve">F   </v>
      </c>
      <c r="R225" s="152" t="s">
        <v>583</v>
      </c>
      <c r="S225" s="152"/>
    </row>
    <row r="226" spans="1:19">
      <c r="A226" s="151" t="s">
        <v>930</v>
      </c>
      <c r="B226" s="152">
        <v>7231</v>
      </c>
      <c r="C226" s="152">
        <v>34</v>
      </c>
      <c r="D226" s="151" t="s">
        <v>746</v>
      </c>
      <c r="E226" s="151" t="str">
        <f t="shared" si="15"/>
        <v>7231-34</v>
      </c>
      <c r="F226" s="165" t="str">
        <f t="shared" si="16"/>
        <v>AG ---AC -</v>
      </c>
      <c r="G226" s="152"/>
      <c r="H226" s="152"/>
      <c r="I226" s="161" t="str">
        <f t="shared" si="17"/>
        <v xml:space="preserve">- - - </v>
      </c>
      <c r="J226" s="152"/>
      <c r="K226" s="152"/>
      <c r="L226" s="152"/>
      <c r="M226" s="152"/>
      <c r="N226" s="161" t="str">
        <f t="shared" si="18"/>
        <v xml:space="preserve">  </v>
      </c>
      <c r="O226" s="152"/>
      <c r="P226" s="152"/>
      <c r="Q226" s="161" t="str">
        <f t="shared" si="19"/>
        <v xml:space="preserve">   </v>
      </c>
      <c r="R226" s="152"/>
      <c r="S226" s="152"/>
    </row>
    <row r="227" spans="1:19">
      <c r="A227" s="151" t="s">
        <v>930</v>
      </c>
      <c r="B227" s="152">
        <v>7231</v>
      </c>
      <c r="C227" s="152">
        <v>34.03</v>
      </c>
      <c r="D227" s="151" t="s">
        <v>260</v>
      </c>
      <c r="E227" s="151" t="str">
        <f t="shared" si="15"/>
        <v>7231-34,03</v>
      </c>
      <c r="F227" s="165" t="str">
        <f t="shared" si="16"/>
        <v>AG -3--AC -</v>
      </c>
      <c r="G227" s="152" t="s">
        <v>740</v>
      </c>
      <c r="H227" s="152"/>
      <c r="I227" s="161" t="str">
        <f t="shared" si="17"/>
        <v xml:space="preserve">- E- - </v>
      </c>
      <c r="J227" s="152"/>
      <c r="K227" s="152" t="s">
        <v>733</v>
      </c>
      <c r="L227" s="152"/>
      <c r="M227" s="152"/>
      <c r="N227" s="161" t="str">
        <f t="shared" si="18"/>
        <v xml:space="preserve">O  </v>
      </c>
      <c r="O227" s="152" t="s">
        <v>736</v>
      </c>
      <c r="P227" s="152"/>
      <c r="Q227" s="161" t="str">
        <f t="shared" si="19"/>
        <v xml:space="preserve">F   </v>
      </c>
      <c r="R227" s="152" t="s">
        <v>583</v>
      </c>
      <c r="S227" s="152"/>
    </row>
    <row r="228" spans="1:19">
      <c r="A228" s="151" t="s">
        <v>930</v>
      </c>
      <c r="B228" s="152">
        <v>7231</v>
      </c>
      <c r="C228" s="152">
        <v>46</v>
      </c>
      <c r="D228" s="151" t="s">
        <v>829</v>
      </c>
      <c r="E228" s="151" t="str">
        <f t="shared" si="15"/>
        <v>7231-46</v>
      </c>
      <c r="F228" s="165" t="str">
        <f t="shared" si="16"/>
        <v>AG ---AC -</v>
      </c>
      <c r="G228" s="152"/>
      <c r="H228" s="152"/>
      <c r="I228" s="161" t="str">
        <f t="shared" si="17"/>
        <v xml:space="preserve">- - - </v>
      </c>
      <c r="J228" s="152"/>
      <c r="K228" s="152"/>
      <c r="L228" s="152"/>
      <c r="M228" s="152"/>
      <c r="N228" s="161" t="str">
        <f t="shared" si="18"/>
        <v xml:space="preserve">  </v>
      </c>
      <c r="O228" s="152"/>
      <c r="P228" s="152"/>
      <c r="Q228" s="161" t="str">
        <f t="shared" si="19"/>
        <v xml:space="preserve">   </v>
      </c>
      <c r="R228" s="152"/>
      <c r="S228" s="152"/>
    </row>
    <row r="229" spans="1:19">
      <c r="A229" s="151" t="s">
        <v>930</v>
      </c>
      <c r="B229" s="152">
        <v>7231</v>
      </c>
      <c r="C229" s="152">
        <v>46.07</v>
      </c>
      <c r="D229" s="151" t="s">
        <v>931</v>
      </c>
      <c r="E229" s="151" t="str">
        <f t="shared" si="15"/>
        <v>7231-46,07</v>
      </c>
      <c r="F229" s="165" t="str">
        <f t="shared" si="16"/>
        <v>AG -3--AC -8</v>
      </c>
      <c r="G229" s="152" t="s">
        <v>740</v>
      </c>
      <c r="H229" s="152" t="s">
        <v>741</v>
      </c>
      <c r="I229" s="161" t="str">
        <f t="shared" si="17"/>
        <v xml:space="preserve">CT- - M- </v>
      </c>
      <c r="J229" s="152" t="s">
        <v>732</v>
      </c>
      <c r="K229" s="152"/>
      <c r="L229" s="152" t="s">
        <v>742</v>
      </c>
      <c r="M229" s="152"/>
      <c r="N229" s="161" t="str">
        <f t="shared" si="18"/>
        <v xml:space="preserve">O  </v>
      </c>
      <c r="O229" s="152" t="s">
        <v>736</v>
      </c>
      <c r="P229" s="152"/>
      <c r="Q229" s="161" t="str">
        <f t="shared" si="19"/>
        <v xml:space="preserve">F   </v>
      </c>
      <c r="R229" s="152" t="s">
        <v>583</v>
      </c>
      <c r="S229" s="152"/>
    </row>
    <row r="230" spans="1:19">
      <c r="A230" s="151" t="s">
        <v>930</v>
      </c>
      <c r="B230" s="152">
        <v>7231</v>
      </c>
      <c r="C230" s="152">
        <v>51</v>
      </c>
      <c r="D230" s="151" t="s">
        <v>747</v>
      </c>
      <c r="E230" s="151" t="str">
        <f t="shared" si="15"/>
        <v>7231-51</v>
      </c>
      <c r="F230" s="165" t="str">
        <f t="shared" si="16"/>
        <v>AG ---AC -</v>
      </c>
      <c r="G230" s="152"/>
      <c r="H230" s="152"/>
      <c r="I230" s="161" t="str">
        <f t="shared" si="17"/>
        <v xml:space="preserve">- - - </v>
      </c>
      <c r="J230" s="152"/>
      <c r="K230" s="152"/>
      <c r="L230" s="152"/>
      <c r="M230" s="152"/>
      <c r="N230" s="161" t="str">
        <f t="shared" si="18"/>
        <v xml:space="preserve">  </v>
      </c>
      <c r="O230" s="152"/>
      <c r="P230" s="152"/>
      <c r="Q230" s="161" t="str">
        <f t="shared" si="19"/>
        <v xml:space="preserve">   </v>
      </c>
      <c r="R230" s="152"/>
      <c r="S230" s="152"/>
    </row>
    <row r="231" spans="1:19">
      <c r="A231" s="151" t="s">
        <v>930</v>
      </c>
      <c r="B231" s="152">
        <v>7231</v>
      </c>
      <c r="C231" s="152">
        <v>51.13</v>
      </c>
      <c r="D231" s="151" t="s">
        <v>342</v>
      </c>
      <c r="E231" s="151" t="str">
        <f t="shared" si="15"/>
        <v>7231-51,13</v>
      </c>
      <c r="F231" s="165" t="str">
        <f t="shared" si="16"/>
        <v>AG -3--AC -8</v>
      </c>
      <c r="G231" s="152">
        <v>3</v>
      </c>
      <c r="H231" s="152">
        <v>8</v>
      </c>
      <c r="I231" s="161" t="str">
        <f t="shared" si="17"/>
        <v xml:space="preserve">CT- - M- </v>
      </c>
      <c r="J231" s="152" t="s">
        <v>732</v>
      </c>
      <c r="K231" s="152"/>
      <c r="L231" s="152" t="s">
        <v>742</v>
      </c>
      <c r="M231" s="152"/>
      <c r="N231" s="161" t="str">
        <f t="shared" si="18"/>
        <v xml:space="preserve">O  </v>
      </c>
      <c r="O231" s="152" t="s">
        <v>736</v>
      </c>
      <c r="P231" s="152"/>
      <c r="Q231" s="161" t="str">
        <f t="shared" si="19"/>
        <v xml:space="preserve">F   </v>
      </c>
      <c r="R231" s="152" t="s">
        <v>583</v>
      </c>
      <c r="S231" s="152"/>
    </row>
    <row r="232" spans="1:19">
      <c r="A232" s="151"/>
      <c r="B232" s="152"/>
      <c r="C232" s="152"/>
      <c r="D232" s="151"/>
      <c r="E232" s="151" t="str">
        <f t="shared" si="15"/>
        <v>-</v>
      </c>
      <c r="F232" s="165" t="str">
        <f t="shared" si="16"/>
        <v>AG ---AC -</v>
      </c>
      <c r="G232" s="152"/>
      <c r="H232" s="152"/>
      <c r="I232" s="161" t="str">
        <f t="shared" si="17"/>
        <v xml:space="preserve">- - - </v>
      </c>
      <c r="J232" s="152"/>
      <c r="K232" s="152"/>
      <c r="L232" s="152"/>
      <c r="M232" s="152"/>
      <c r="N232" s="161" t="str">
        <f t="shared" si="18"/>
        <v xml:space="preserve">  </v>
      </c>
      <c r="O232" s="152"/>
      <c r="P232" s="152"/>
      <c r="Q232" s="161" t="str">
        <f t="shared" si="19"/>
        <v xml:space="preserve">   </v>
      </c>
      <c r="R232" s="152"/>
      <c r="S232" s="152"/>
    </row>
    <row r="233" spans="1:19">
      <c r="A233" s="151" t="s">
        <v>100</v>
      </c>
      <c r="B233" s="152">
        <v>7232</v>
      </c>
      <c r="C233" s="152" t="s">
        <v>932</v>
      </c>
      <c r="D233" s="151" t="s">
        <v>933</v>
      </c>
      <c r="E233" s="151" t="str">
        <f t="shared" si="15"/>
        <v>7232-7232-05</v>
      </c>
      <c r="F233" s="165" t="str">
        <f t="shared" si="16"/>
        <v>AG -4--AC -10</v>
      </c>
      <c r="G233" s="152" t="s">
        <v>901</v>
      </c>
      <c r="H233" s="152" t="s">
        <v>611</v>
      </c>
      <c r="I233" s="161" t="str">
        <f t="shared" si="17"/>
        <v xml:space="preserve">CT- - M- </v>
      </c>
      <c r="J233" s="152" t="s">
        <v>732</v>
      </c>
      <c r="K233" s="152"/>
      <c r="L233" s="152" t="s">
        <v>742</v>
      </c>
      <c r="M233" s="152"/>
      <c r="N233" s="161" t="str">
        <f t="shared" si="18"/>
        <v xml:space="preserve">O  </v>
      </c>
      <c r="O233" s="152" t="s">
        <v>736</v>
      </c>
      <c r="P233" s="152"/>
      <c r="Q233" s="161" t="str">
        <f t="shared" si="19"/>
        <v xml:space="preserve">F   </v>
      </c>
      <c r="R233" s="152" t="s">
        <v>583</v>
      </c>
      <c r="S233" s="152"/>
    </row>
    <row r="234" spans="1:19">
      <c r="A234" s="151" t="s">
        <v>100</v>
      </c>
      <c r="B234" s="152">
        <v>7232</v>
      </c>
      <c r="C234" s="152" t="s">
        <v>934</v>
      </c>
      <c r="D234" s="151" t="s">
        <v>746</v>
      </c>
      <c r="E234" s="151" t="str">
        <f t="shared" si="15"/>
        <v>7232-7232-34</v>
      </c>
      <c r="F234" s="165" t="str">
        <f t="shared" si="16"/>
        <v>AG ---AC -</v>
      </c>
      <c r="G234" s="152"/>
      <c r="H234" s="152"/>
      <c r="I234" s="161" t="str">
        <f t="shared" si="17"/>
        <v xml:space="preserve">- - - </v>
      </c>
      <c r="J234" s="152"/>
      <c r="K234" s="152"/>
      <c r="L234" s="152"/>
      <c r="M234" s="152"/>
      <c r="N234" s="161" t="str">
        <f t="shared" si="18"/>
        <v xml:space="preserve">  </v>
      </c>
      <c r="O234" s="152"/>
      <c r="P234" s="152"/>
      <c r="Q234" s="161" t="str">
        <f t="shared" si="19"/>
        <v xml:space="preserve">   </v>
      </c>
      <c r="R234" s="152"/>
      <c r="S234" s="152"/>
    </row>
    <row r="235" spans="1:19">
      <c r="A235" s="151" t="s">
        <v>100</v>
      </c>
      <c r="B235" s="152">
        <v>7232</v>
      </c>
      <c r="C235" s="152" t="s">
        <v>935</v>
      </c>
      <c r="D235" s="151" t="s">
        <v>819</v>
      </c>
      <c r="E235" s="151" t="str">
        <f t="shared" si="15"/>
        <v>7232-7232-34.03</v>
      </c>
      <c r="F235" s="165" t="str">
        <f t="shared" si="16"/>
        <v>AG -3--AC -</v>
      </c>
      <c r="G235" s="152" t="s">
        <v>740</v>
      </c>
      <c r="H235" s="152"/>
      <c r="I235" s="161" t="str">
        <f t="shared" si="17"/>
        <v xml:space="preserve">- E- - </v>
      </c>
      <c r="J235" s="152"/>
      <c r="K235" s="152" t="s">
        <v>733</v>
      </c>
      <c r="L235" s="152"/>
      <c r="M235" s="152"/>
      <c r="N235" s="161" t="str">
        <f t="shared" si="18"/>
        <v xml:space="preserve">O  </v>
      </c>
      <c r="O235" s="152" t="s">
        <v>736</v>
      </c>
      <c r="P235" s="152"/>
      <c r="Q235" s="161" t="str">
        <f t="shared" si="19"/>
        <v xml:space="preserve">F   </v>
      </c>
      <c r="R235" s="152" t="s">
        <v>583</v>
      </c>
      <c r="S235" s="152"/>
    </row>
    <row r="236" spans="1:19">
      <c r="A236" s="151" t="s">
        <v>100</v>
      </c>
      <c r="B236" s="152">
        <v>7232</v>
      </c>
      <c r="C236" s="152" t="s">
        <v>936</v>
      </c>
      <c r="D236" s="151" t="s">
        <v>822</v>
      </c>
      <c r="E236" s="151" t="str">
        <f t="shared" si="15"/>
        <v>7232-7232-45</v>
      </c>
      <c r="F236" s="165" t="str">
        <f t="shared" si="16"/>
        <v>AG ---AC -</v>
      </c>
      <c r="G236" s="152"/>
      <c r="H236" s="152"/>
      <c r="I236" s="161" t="str">
        <f t="shared" si="17"/>
        <v xml:space="preserve">- - - </v>
      </c>
      <c r="J236" s="152"/>
      <c r="K236" s="152"/>
      <c r="L236" s="152"/>
      <c r="M236" s="152"/>
      <c r="N236" s="161" t="str">
        <f t="shared" si="18"/>
        <v xml:space="preserve">  </v>
      </c>
      <c r="O236" s="152"/>
      <c r="P236" s="152"/>
      <c r="Q236" s="161" t="str">
        <f t="shared" si="19"/>
        <v xml:space="preserve">   </v>
      </c>
      <c r="R236" s="152"/>
      <c r="S236" s="152"/>
    </row>
    <row r="237" spans="1:19">
      <c r="A237" s="151" t="s">
        <v>100</v>
      </c>
      <c r="B237" s="152">
        <v>7232</v>
      </c>
      <c r="C237" s="152" t="s">
        <v>937</v>
      </c>
      <c r="D237" s="151" t="s">
        <v>564</v>
      </c>
      <c r="E237" s="151" t="str">
        <f t="shared" si="15"/>
        <v>7232-7232-45.07</v>
      </c>
      <c r="F237" s="165" t="str">
        <f t="shared" si="16"/>
        <v>AG -4--AC -10</v>
      </c>
      <c r="G237" s="152" t="s">
        <v>901</v>
      </c>
      <c r="H237" s="152" t="s">
        <v>611</v>
      </c>
      <c r="I237" s="161" t="str">
        <f t="shared" si="17"/>
        <v xml:space="preserve">CT- - M- </v>
      </c>
      <c r="J237" s="152" t="s">
        <v>732</v>
      </c>
      <c r="K237" s="152"/>
      <c r="L237" s="152" t="s">
        <v>742</v>
      </c>
      <c r="M237" s="152"/>
      <c r="N237" s="161" t="str">
        <f t="shared" si="18"/>
        <v xml:space="preserve">O  </v>
      </c>
      <c r="O237" s="152" t="s">
        <v>736</v>
      </c>
      <c r="P237" s="152"/>
      <c r="Q237" s="161" t="str">
        <f t="shared" si="19"/>
        <v xml:space="preserve">F   </v>
      </c>
      <c r="R237" s="152" t="s">
        <v>583</v>
      </c>
      <c r="S237" s="152"/>
    </row>
    <row r="238" spans="1:19">
      <c r="A238" s="151" t="s">
        <v>100</v>
      </c>
      <c r="B238" s="152">
        <v>7232</v>
      </c>
      <c r="C238" s="152" t="s">
        <v>938</v>
      </c>
      <c r="D238" s="151" t="s">
        <v>747</v>
      </c>
      <c r="E238" s="151" t="str">
        <f t="shared" si="15"/>
        <v>7232-7232-51</v>
      </c>
      <c r="F238" s="165" t="str">
        <f t="shared" si="16"/>
        <v>AG ---AC -</v>
      </c>
      <c r="G238" s="152"/>
      <c r="H238" s="152"/>
      <c r="I238" s="161" t="str">
        <f t="shared" si="17"/>
        <v xml:space="preserve">- - - </v>
      </c>
      <c r="J238" s="152"/>
      <c r="K238" s="152"/>
      <c r="L238" s="152"/>
      <c r="M238" s="152"/>
      <c r="N238" s="161" t="str">
        <f t="shared" si="18"/>
        <v xml:space="preserve">  </v>
      </c>
      <c r="O238" s="152"/>
      <c r="P238" s="152"/>
      <c r="Q238" s="161" t="str">
        <f t="shared" si="19"/>
        <v xml:space="preserve">   </v>
      </c>
      <c r="R238" s="152"/>
      <c r="S238" s="152"/>
    </row>
    <row r="239" spans="1:19">
      <c r="A239" s="151" t="s">
        <v>100</v>
      </c>
      <c r="B239" s="152">
        <v>7232</v>
      </c>
      <c r="C239" s="152" t="s">
        <v>939</v>
      </c>
      <c r="D239" s="151" t="s">
        <v>565</v>
      </c>
      <c r="E239" s="151" t="str">
        <f t="shared" si="15"/>
        <v>7232-7232-51.15</v>
      </c>
      <c r="F239" s="165" t="str">
        <f t="shared" si="16"/>
        <v>AG -4--AC -10</v>
      </c>
      <c r="G239" s="152" t="s">
        <v>901</v>
      </c>
      <c r="H239" s="152" t="s">
        <v>611</v>
      </c>
      <c r="I239" s="161" t="str">
        <f t="shared" si="17"/>
        <v xml:space="preserve">CT- - M- </v>
      </c>
      <c r="J239" s="152" t="s">
        <v>732</v>
      </c>
      <c r="K239" s="152"/>
      <c r="L239" s="152" t="s">
        <v>742</v>
      </c>
      <c r="M239" s="152"/>
      <c r="N239" s="161" t="str">
        <f t="shared" si="18"/>
        <v xml:space="preserve">O  </v>
      </c>
      <c r="O239" s="152" t="s">
        <v>736</v>
      </c>
      <c r="P239" s="152"/>
      <c r="Q239" s="161" t="str">
        <f t="shared" si="19"/>
        <v xml:space="preserve">F   </v>
      </c>
      <c r="R239" s="152" t="s">
        <v>583</v>
      </c>
      <c r="S239" s="152"/>
    </row>
    <row r="240" spans="1:19">
      <c r="A240" s="151"/>
      <c r="B240" s="152"/>
      <c r="C240" s="152"/>
      <c r="D240" s="151"/>
      <c r="E240" s="151" t="str">
        <f t="shared" si="15"/>
        <v>-</v>
      </c>
      <c r="F240" s="165" t="str">
        <f t="shared" si="16"/>
        <v>AG ---AC -</v>
      </c>
      <c r="G240" s="152"/>
      <c r="H240" s="152"/>
      <c r="I240" s="161" t="str">
        <f t="shared" si="17"/>
        <v xml:space="preserve">- - - </v>
      </c>
      <c r="J240" s="152"/>
      <c r="K240" s="152"/>
      <c r="L240" s="152"/>
      <c r="M240" s="152"/>
      <c r="N240" s="161" t="str">
        <f t="shared" si="18"/>
        <v xml:space="preserve">  </v>
      </c>
      <c r="O240" s="152"/>
      <c r="P240" s="152"/>
      <c r="Q240" s="161" t="str">
        <f t="shared" si="19"/>
        <v xml:space="preserve">   </v>
      </c>
      <c r="R240" s="152"/>
      <c r="S240" s="152"/>
    </row>
    <row r="241" spans="1:19">
      <c r="A241" s="151" t="s">
        <v>303</v>
      </c>
      <c r="B241" s="152">
        <v>7300</v>
      </c>
      <c r="C241" s="152">
        <v>13</v>
      </c>
      <c r="D241" s="151" t="s">
        <v>843</v>
      </c>
      <c r="E241" s="151" t="str">
        <f t="shared" si="15"/>
        <v>7300-13</v>
      </c>
      <c r="F241" s="165" t="str">
        <f t="shared" si="16"/>
        <v>AG ---AC -</v>
      </c>
      <c r="G241" s="152"/>
      <c r="H241" s="152"/>
      <c r="I241" s="161" t="str">
        <f t="shared" si="17"/>
        <v xml:space="preserve">- - - </v>
      </c>
      <c r="J241" s="152"/>
      <c r="K241" s="152"/>
      <c r="L241" s="152"/>
      <c r="M241" s="152"/>
      <c r="N241" s="161" t="str">
        <f t="shared" si="18"/>
        <v xml:space="preserve">  </v>
      </c>
      <c r="O241" s="152"/>
      <c r="P241" s="152"/>
      <c r="Q241" s="161" t="str">
        <f t="shared" si="19"/>
        <v xml:space="preserve">   </v>
      </c>
      <c r="R241" s="152"/>
      <c r="S241" s="152"/>
    </row>
    <row r="242" spans="1:19">
      <c r="A242" s="151" t="s">
        <v>303</v>
      </c>
      <c r="B242" s="152">
        <v>7300</v>
      </c>
      <c r="C242" s="152">
        <v>13.01</v>
      </c>
      <c r="D242" s="151" t="s">
        <v>940</v>
      </c>
      <c r="E242" s="151" t="str">
        <f t="shared" si="15"/>
        <v>7300-13,01</v>
      </c>
      <c r="F242" s="165" t="str">
        <f t="shared" si="16"/>
        <v>AG -3--AC -</v>
      </c>
      <c r="G242" s="152" t="s">
        <v>740</v>
      </c>
      <c r="H242" s="152"/>
      <c r="I242" s="161" t="str">
        <f t="shared" si="17"/>
        <v xml:space="preserve">- E- - </v>
      </c>
      <c r="J242" s="152"/>
      <c r="K242" s="152" t="s">
        <v>733</v>
      </c>
      <c r="L242" s="152"/>
      <c r="M242" s="152"/>
      <c r="N242" s="161" t="str">
        <f t="shared" si="18"/>
        <v xml:space="preserve">O  </v>
      </c>
      <c r="O242" s="152" t="s">
        <v>736</v>
      </c>
      <c r="P242" s="152"/>
      <c r="Q242" s="161" t="str">
        <f t="shared" si="19"/>
        <v xml:space="preserve">F   </v>
      </c>
      <c r="R242" s="152" t="s">
        <v>583</v>
      </c>
      <c r="S242" s="152"/>
    </row>
    <row r="243" spans="1:19">
      <c r="A243" s="151" t="s">
        <v>303</v>
      </c>
      <c r="B243" s="152">
        <v>7300</v>
      </c>
      <c r="C243" s="152" t="s">
        <v>749</v>
      </c>
      <c r="D243" s="151" t="s">
        <v>746</v>
      </c>
      <c r="E243" s="151" t="str">
        <f t="shared" si="15"/>
        <v>7300-34</v>
      </c>
      <c r="F243" s="165" t="str">
        <f t="shared" si="16"/>
        <v>AG ---AC -</v>
      </c>
      <c r="G243" s="152"/>
      <c r="H243" s="152"/>
      <c r="I243" s="161" t="str">
        <f t="shared" si="17"/>
        <v xml:space="preserve">- - - </v>
      </c>
      <c r="J243" s="152"/>
      <c r="K243" s="152"/>
      <c r="L243" s="152"/>
      <c r="M243" s="152"/>
      <c r="N243" s="161" t="str">
        <f t="shared" si="18"/>
        <v xml:space="preserve">  </v>
      </c>
      <c r="O243" s="152"/>
      <c r="P243" s="152"/>
      <c r="Q243" s="161" t="str">
        <f t="shared" si="19"/>
        <v xml:space="preserve">   </v>
      </c>
      <c r="R243" s="152"/>
      <c r="S243" s="152"/>
    </row>
    <row r="244" spans="1:19">
      <c r="A244" s="151" t="s">
        <v>303</v>
      </c>
      <c r="B244" s="152">
        <v>7300</v>
      </c>
      <c r="C244" s="152" t="s">
        <v>691</v>
      </c>
      <c r="D244" s="151" t="s">
        <v>260</v>
      </c>
      <c r="E244" s="151" t="str">
        <f t="shared" si="15"/>
        <v>7300-34.03</v>
      </c>
      <c r="F244" s="165" t="str">
        <f t="shared" si="16"/>
        <v>AG -3--AC -</v>
      </c>
      <c r="G244" s="152" t="s">
        <v>740</v>
      </c>
      <c r="H244" s="152"/>
      <c r="I244" s="161" t="str">
        <f t="shared" si="17"/>
        <v xml:space="preserve">- E- - </v>
      </c>
      <c r="J244" s="152"/>
      <c r="K244" s="152" t="s">
        <v>733</v>
      </c>
      <c r="L244" s="152"/>
      <c r="M244" s="152"/>
      <c r="N244" s="161" t="str">
        <f t="shared" si="18"/>
        <v xml:space="preserve">O  </v>
      </c>
      <c r="O244" s="152" t="s">
        <v>736</v>
      </c>
      <c r="P244" s="152"/>
      <c r="Q244" s="161" t="str">
        <f t="shared" si="19"/>
        <v xml:space="preserve">F   </v>
      </c>
      <c r="R244" s="152" t="s">
        <v>583</v>
      </c>
      <c r="S244" s="152"/>
    </row>
    <row r="245" spans="1:19">
      <c r="A245" s="151"/>
      <c r="B245" s="152"/>
      <c r="C245" s="152"/>
      <c r="D245" s="151"/>
      <c r="E245" s="151" t="str">
        <f t="shared" si="15"/>
        <v>-</v>
      </c>
      <c r="F245" s="165" t="str">
        <f t="shared" si="16"/>
        <v>AG ---AC -</v>
      </c>
      <c r="G245" s="152"/>
      <c r="H245" s="152"/>
      <c r="I245" s="161" t="str">
        <f t="shared" si="17"/>
        <v xml:space="preserve">- - - </v>
      </c>
      <c r="J245" s="152"/>
      <c r="K245" s="152"/>
      <c r="L245" s="152"/>
      <c r="M245" s="152"/>
      <c r="N245" s="161" t="str">
        <f t="shared" si="18"/>
        <v xml:space="preserve">  </v>
      </c>
      <c r="O245" s="152"/>
      <c r="P245" s="152"/>
      <c r="Q245" s="161" t="str">
        <f t="shared" si="19"/>
        <v xml:space="preserve">   </v>
      </c>
      <c r="R245" s="152"/>
      <c r="S245" s="152"/>
    </row>
    <row r="246" spans="1:19">
      <c r="A246" s="151" t="s">
        <v>102</v>
      </c>
      <c r="B246" s="152">
        <v>7310</v>
      </c>
      <c r="C246" s="152">
        <v>23</v>
      </c>
      <c r="D246" s="151" t="s">
        <v>760</v>
      </c>
      <c r="E246" s="151" t="str">
        <f t="shared" si="15"/>
        <v>7310-23</v>
      </c>
      <c r="F246" s="165" t="str">
        <f t="shared" si="16"/>
        <v>AG -3--AC -18</v>
      </c>
      <c r="G246" s="152" t="s">
        <v>740</v>
      </c>
      <c r="H246" s="152" t="s">
        <v>759</v>
      </c>
      <c r="I246" s="161" t="str">
        <f t="shared" si="17"/>
        <v>- - M- S</v>
      </c>
      <c r="J246" s="152"/>
      <c r="K246" s="152"/>
      <c r="L246" s="152" t="s">
        <v>742</v>
      </c>
      <c r="M246" s="152" t="s">
        <v>735</v>
      </c>
      <c r="N246" s="161" t="str">
        <f t="shared" si="18"/>
        <v xml:space="preserve">O  </v>
      </c>
      <c r="O246" s="152" t="s">
        <v>736</v>
      </c>
      <c r="P246" s="152"/>
      <c r="Q246" s="161" t="str">
        <f t="shared" si="19"/>
        <v xml:space="preserve">F   </v>
      </c>
      <c r="R246" s="152" t="s">
        <v>583</v>
      </c>
      <c r="S246" s="152"/>
    </row>
    <row r="247" spans="1:19">
      <c r="A247" s="151" t="s">
        <v>102</v>
      </c>
      <c r="B247" s="152">
        <v>7310</v>
      </c>
      <c r="C247" s="152">
        <v>34</v>
      </c>
      <c r="D247" s="151" t="s">
        <v>746</v>
      </c>
      <c r="E247" s="151" t="str">
        <f t="shared" si="15"/>
        <v>7310-34</v>
      </c>
      <c r="F247" s="165" t="str">
        <f t="shared" si="16"/>
        <v>AG ---AC -</v>
      </c>
      <c r="G247" s="152"/>
      <c r="H247" s="152"/>
      <c r="I247" s="161" t="str">
        <f t="shared" si="17"/>
        <v xml:space="preserve">- - - </v>
      </c>
      <c r="J247" s="152"/>
      <c r="K247" s="152"/>
      <c r="L247" s="152"/>
      <c r="M247" s="152"/>
      <c r="N247" s="161" t="str">
        <f t="shared" si="18"/>
        <v xml:space="preserve">  </v>
      </c>
      <c r="O247" s="152"/>
      <c r="P247" s="152"/>
      <c r="Q247" s="161" t="str">
        <f t="shared" si="19"/>
        <v xml:space="preserve">   </v>
      </c>
      <c r="R247" s="152"/>
      <c r="S247" s="152"/>
    </row>
    <row r="248" spans="1:19">
      <c r="A248" s="151" t="s">
        <v>102</v>
      </c>
      <c r="B248" s="152">
        <v>7310</v>
      </c>
      <c r="C248" s="152">
        <v>34.01</v>
      </c>
      <c r="D248" s="151" t="s">
        <v>312</v>
      </c>
      <c r="E248" s="151" t="str">
        <f t="shared" si="15"/>
        <v>7310-34,01</v>
      </c>
      <c r="F248" s="165" t="str">
        <f t="shared" si="16"/>
        <v>AG -3--AC -8</v>
      </c>
      <c r="G248" s="152" t="s">
        <v>740</v>
      </c>
      <c r="H248" s="152" t="s">
        <v>741</v>
      </c>
      <c r="I248" s="161" t="str">
        <f t="shared" si="17"/>
        <v xml:space="preserve">CT- - M- </v>
      </c>
      <c r="J248" s="152" t="s">
        <v>732</v>
      </c>
      <c r="K248" s="152"/>
      <c r="L248" s="152" t="s">
        <v>742</v>
      </c>
      <c r="M248" s="152"/>
      <c r="N248" s="161" t="str">
        <f t="shared" si="18"/>
        <v xml:space="preserve">O  </v>
      </c>
      <c r="O248" s="152" t="s">
        <v>736</v>
      </c>
      <c r="P248" s="152"/>
      <c r="Q248" s="161" t="str">
        <f t="shared" si="19"/>
        <v xml:space="preserve">F   </v>
      </c>
      <c r="R248" s="152" t="s">
        <v>583</v>
      </c>
      <c r="S248" s="152"/>
    </row>
    <row r="249" spans="1:19">
      <c r="A249" s="151" t="s">
        <v>102</v>
      </c>
      <c r="B249" s="152">
        <v>7310</v>
      </c>
      <c r="C249" s="152">
        <v>34.03</v>
      </c>
      <c r="D249" s="151" t="s">
        <v>260</v>
      </c>
      <c r="E249" s="151" t="str">
        <f t="shared" si="15"/>
        <v>7310-34,03</v>
      </c>
      <c r="F249" s="165" t="str">
        <f t="shared" si="16"/>
        <v>AG -3--AC -</v>
      </c>
      <c r="G249" s="152" t="s">
        <v>740</v>
      </c>
      <c r="H249" s="152"/>
      <c r="I249" s="161" t="str">
        <f t="shared" si="17"/>
        <v xml:space="preserve">- E- - </v>
      </c>
      <c r="J249" s="152"/>
      <c r="K249" s="152" t="s">
        <v>733</v>
      </c>
      <c r="L249" s="152"/>
      <c r="M249" s="152"/>
      <c r="N249" s="161" t="str">
        <f t="shared" si="18"/>
        <v xml:space="preserve">O  </v>
      </c>
      <c r="O249" s="152" t="s">
        <v>736</v>
      </c>
      <c r="P249" s="152"/>
      <c r="Q249" s="161" t="str">
        <f t="shared" si="19"/>
        <v xml:space="preserve">F   </v>
      </c>
      <c r="R249" s="152" t="s">
        <v>583</v>
      </c>
      <c r="S249" s="152"/>
    </row>
    <row r="250" spans="1:19">
      <c r="A250" s="151"/>
      <c r="B250" s="152"/>
      <c r="C250" s="152"/>
      <c r="D250" s="151"/>
      <c r="E250" s="151" t="str">
        <f t="shared" si="15"/>
        <v>-</v>
      </c>
      <c r="F250" s="165" t="str">
        <f t="shared" si="16"/>
        <v>AG ---AC -</v>
      </c>
      <c r="G250" s="152"/>
      <c r="H250" s="152"/>
      <c r="I250" s="161" t="str">
        <f t="shared" si="17"/>
        <v xml:space="preserve">- - - </v>
      </c>
      <c r="J250" s="152"/>
      <c r="K250" s="152"/>
      <c r="L250" s="152"/>
      <c r="M250" s="152"/>
      <c r="N250" s="161" t="str">
        <f t="shared" si="18"/>
        <v xml:space="preserve">  </v>
      </c>
      <c r="O250" s="152"/>
      <c r="P250" s="152"/>
      <c r="Q250" s="161" t="str">
        <f t="shared" si="19"/>
        <v xml:space="preserve">   </v>
      </c>
      <c r="R250" s="152"/>
      <c r="S250" s="152"/>
    </row>
    <row r="251" spans="1:19">
      <c r="A251" s="151" t="s">
        <v>941</v>
      </c>
      <c r="B251" s="152">
        <v>7311</v>
      </c>
      <c r="C251" s="152">
        <v>13</v>
      </c>
      <c r="D251" s="151" t="s">
        <v>843</v>
      </c>
      <c r="E251" s="151" t="str">
        <f t="shared" si="15"/>
        <v>7311-13</v>
      </c>
      <c r="F251" s="165" t="str">
        <f t="shared" si="16"/>
        <v>AG ---AC -</v>
      </c>
      <c r="G251" s="152"/>
      <c r="H251" s="152"/>
      <c r="I251" s="161" t="str">
        <f t="shared" si="17"/>
        <v xml:space="preserve">- - - </v>
      </c>
      <c r="J251" s="152"/>
      <c r="K251" s="152"/>
      <c r="L251" s="152"/>
      <c r="M251" s="152"/>
      <c r="N251" s="161" t="str">
        <f t="shared" si="18"/>
        <v xml:space="preserve">  </v>
      </c>
      <c r="O251" s="152"/>
      <c r="P251" s="152"/>
      <c r="Q251" s="161" t="str">
        <f t="shared" si="19"/>
        <v xml:space="preserve">   </v>
      </c>
      <c r="R251" s="152"/>
      <c r="S251" s="152"/>
    </row>
    <row r="252" spans="1:19">
      <c r="A252" s="151" t="s">
        <v>941</v>
      </c>
      <c r="B252" s="152">
        <v>7311</v>
      </c>
      <c r="C252" s="152">
        <v>13.01</v>
      </c>
      <c r="D252" s="151" t="s">
        <v>940</v>
      </c>
      <c r="E252" s="151" t="str">
        <f t="shared" si="15"/>
        <v>7311-13,01</v>
      </c>
      <c r="F252" s="165" t="str">
        <f t="shared" si="16"/>
        <v>AG -3--AC -</v>
      </c>
      <c r="G252" s="152" t="s">
        <v>740</v>
      </c>
      <c r="H252" s="152"/>
      <c r="I252" s="161" t="str">
        <f t="shared" si="17"/>
        <v xml:space="preserve">- E- - </v>
      </c>
      <c r="J252" s="152"/>
      <c r="K252" s="152" t="s">
        <v>733</v>
      </c>
      <c r="L252" s="152"/>
      <c r="M252" s="152"/>
      <c r="N252" s="161" t="str">
        <f t="shared" si="18"/>
        <v xml:space="preserve">O  </v>
      </c>
      <c r="O252" s="152" t="s">
        <v>736</v>
      </c>
      <c r="P252" s="152"/>
      <c r="Q252" s="161" t="str">
        <f t="shared" si="19"/>
        <v xml:space="preserve">F   </v>
      </c>
      <c r="R252" s="152" t="s">
        <v>583</v>
      </c>
      <c r="S252" s="152"/>
    </row>
    <row r="253" spans="1:19">
      <c r="A253" s="151" t="s">
        <v>941</v>
      </c>
      <c r="B253" s="152">
        <v>7311</v>
      </c>
      <c r="C253" s="152">
        <v>23</v>
      </c>
      <c r="D253" s="151" t="s">
        <v>760</v>
      </c>
      <c r="E253" s="151" t="str">
        <f t="shared" si="15"/>
        <v>7311-23</v>
      </c>
      <c r="F253" s="165" t="str">
        <f t="shared" si="16"/>
        <v>AG -3--AC -18</v>
      </c>
      <c r="G253" s="152" t="s">
        <v>740</v>
      </c>
      <c r="H253" s="152" t="s">
        <v>759</v>
      </c>
      <c r="I253" s="161" t="str">
        <f t="shared" si="17"/>
        <v>- - M- S</v>
      </c>
      <c r="J253" s="152"/>
      <c r="K253" s="152"/>
      <c r="L253" s="152" t="s">
        <v>742</v>
      </c>
      <c r="M253" s="152" t="s">
        <v>735</v>
      </c>
      <c r="N253" s="161" t="str">
        <f t="shared" si="18"/>
        <v xml:space="preserve">O  </v>
      </c>
      <c r="O253" s="152" t="s">
        <v>736</v>
      </c>
      <c r="P253" s="152"/>
      <c r="Q253" s="161" t="str">
        <f t="shared" si="19"/>
        <v xml:space="preserve">F   </v>
      </c>
      <c r="R253" s="152" t="s">
        <v>583</v>
      </c>
      <c r="S253" s="152"/>
    </row>
    <row r="254" spans="1:19">
      <c r="A254" s="151" t="s">
        <v>941</v>
      </c>
      <c r="B254" s="152">
        <v>7311</v>
      </c>
      <c r="C254" s="152">
        <v>34</v>
      </c>
      <c r="D254" s="151" t="s">
        <v>746</v>
      </c>
      <c r="E254" s="151" t="str">
        <f t="shared" si="15"/>
        <v>7311-34</v>
      </c>
      <c r="F254" s="165" t="str">
        <f t="shared" si="16"/>
        <v>AG ---AC -</v>
      </c>
      <c r="G254" s="152"/>
      <c r="H254" s="152"/>
      <c r="I254" s="161" t="str">
        <f t="shared" si="17"/>
        <v xml:space="preserve">- - - </v>
      </c>
      <c r="J254" s="152"/>
      <c r="K254" s="152"/>
      <c r="L254" s="152"/>
      <c r="M254" s="152"/>
      <c r="N254" s="161" t="str">
        <f t="shared" si="18"/>
        <v xml:space="preserve">  </v>
      </c>
      <c r="O254" s="152"/>
      <c r="P254" s="152"/>
      <c r="Q254" s="161" t="str">
        <f t="shared" si="19"/>
        <v xml:space="preserve">   </v>
      </c>
      <c r="R254" s="152"/>
      <c r="S254" s="152"/>
    </row>
    <row r="255" spans="1:19">
      <c r="A255" s="151" t="s">
        <v>941</v>
      </c>
      <c r="B255" s="152">
        <v>7311</v>
      </c>
      <c r="C255" s="152">
        <v>34.03</v>
      </c>
      <c r="D255" s="151" t="s">
        <v>260</v>
      </c>
      <c r="E255" s="151" t="str">
        <f t="shared" si="15"/>
        <v>7311-34,03</v>
      </c>
      <c r="F255" s="165" t="str">
        <f t="shared" si="16"/>
        <v>AG -3--AC -</v>
      </c>
      <c r="G255" s="152" t="s">
        <v>740</v>
      </c>
      <c r="H255" s="152"/>
      <c r="I255" s="161" t="str">
        <f t="shared" si="17"/>
        <v xml:space="preserve">- E- - </v>
      </c>
      <c r="J255" s="152"/>
      <c r="K255" s="152" t="s">
        <v>733</v>
      </c>
      <c r="L255" s="152"/>
      <c r="M255" s="152"/>
      <c r="N255" s="161" t="str">
        <f t="shared" si="18"/>
        <v xml:space="preserve">O  </v>
      </c>
      <c r="O255" s="152" t="s">
        <v>736</v>
      </c>
      <c r="P255" s="152"/>
      <c r="Q255" s="161" t="str">
        <f t="shared" si="19"/>
        <v xml:space="preserve">F   </v>
      </c>
      <c r="R255" s="152" t="s">
        <v>583</v>
      </c>
      <c r="S255" s="152"/>
    </row>
    <row r="256" spans="1:19">
      <c r="A256" s="151" t="s">
        <v>941</v>
      </c>
      <c r="B256" s="152">
        <v>7311</v>
      </c>
      <c r="C256" s="152">
        <v>45</v>
      </c>
      <c r="D256" s="151" t="s">
        <v>822</v>
      </c>
      <c r="E256" s="151" t="str">
        <f t="shared" si="15"/>
        <v>7311-45</v>
      </c>
      <c r="F256" s="165" t="str">
        <f t="shared" si="16"/>
        <v>AG ---AC -</v>
      </c>
      <c r="G256" s="152"/>
      <c r="H256" s="152"/>
      <c r="I256" s="161" t="str">
        <f t="shared" si="17"/>
        <v xml:space="preserve">- - - </v>
      </c>
      <c r="J256" s="152"/>
      <c r="K256" s="152"/>
      <c r="L256" s="152"/>
      <c r="M256" s="152"/>
      <c r="N256" s="161" t="str">
        <f t="shared" si="18"/>
        <v xml:space="preserve">  </v>
      </c>
      <c r="O256" s="152"/>
      <c r="P256" s="152"/>
      <c r="Q256" s="161" t="str">
        <f t="shared" si="19"/>
        <v xml:space="preserve">   </v>
      </c>
      <c r="R256" s="152"/>
      <c r="S256" s="152"/>
    </row>
    <row r="257" spans="1:19">
      <c r="A257" s="151" t="s">
        <v>941</v>
      </c>
      <c r="B257" s="152">
        <v>7311</v>
      </c>
      <c r="C257" s="152">
        <v>45.01</v>
      </c>
      <c r="D257" s="151" t="s">
        <v>351</v>
      </c>
      <c r="E257" s="151" t="str">
        <f t="shared" si="15"/>
        <v>7311-45,01</v>
      </c>
      <c r="F257" s="165" t="str">
        <f t="shared" si="16"/>
        <v>AG -3--AC -2</v>
      </c>
      <c r="G257" s="152" t="s">
        <v>740</v>
      </c>
      <c r="H257" s="152" t="s">
        <v>845</v>
      </c>
      <c r="I257" s="161" t="str">
        <f t="shared" si="17"/>
        <v xml:space="preserve">- E- - </v>
      </c>
      <c r="J257" s="152"/>
      <c r="K257" s="152" t="s">
        <v>733</v>
      </c>
      <c r="L257" s="152"/>
      <c r="M257" s="152"/>
      <c r="N257" s="161" t="str">
        <f t="shared" si="18"/>
        <v xml:space="preserve">O  </v>
      </c>
      <c r="O257" s="152" t="s">
        <v>736</v>
      </c>
      <c r="P257" s="152"/>
      <c r="Q257" s="161" t="str">
        <f t="shared" si="19"/>
        <v xml:space="preserve">F   </v>
      </c>
      <c r="R257" s="152" t="s">
        <v>583</v>
      </c>
      <c r="S257" s="152"/>
    </row>
    <row r="258" spans="1:19">
      <c r="A258" s="151" t="s">
        <v>941</v>
      </c>
      <c r="B258" s="152">
        <v>7311</v>
      </c>
      <c r="C258" s="152">
        <v>46</v>
      </c>
      <c r="D258" s="151" t="s">
        <v>829</v>
      </c>
      <c r="E258" s="151" t="str">
        <f t="shared" si="15"/>
        <v>7311-46</v>
      </c>
      <c r="F258" s="165" t="str">
        <f t="shared" si="16"/>
        <v>AG ---AC -</v>
      </c>
      <c r="G258" s="152"/>
      <c r="H258" s="152"/>
      <c r="I258" s="161" t="str">
        <f t="shared" si="17"/>
        <v xml:space="preserve">- - - </v>
      </c>
      <c r="J258" s="152"/>
      <c r="K258" s="152"/>
      <c r="L258" s="152"/>
      <c r="M258" s="152"/>
      <c r="N258" s="161" t="str">
        <f t="shared" si="18"/>
        <v xml:space="preserve">  </v>
      </c>
      <c r="O258" s="152"/>
      <c r="P258" s="152"/>
      <c r="Q258" s="161" t="str">
        <f t="shared" si="19"/>
        <v xml:space="preserve">   </v>
      </c>
      <c r="R258" s="152"/>
      <c r="S258" s="152"/>
    </row>
    <row r="259" spans="1:19">
      <c r="A259" s="151" t="s">
        <v>941</v>
      </c>
      <c r="B259" s="152">
        <v>7311</v>
      </c>
      <c r="C259" s="152">
        <v>46.06</v>
      </c>
      <c r="D259" s="151" t="s">
        <v>942</v>
      </c>
      <c r="E259" s="151" t="str">
        <f t="shared" si="15"/>
        <v>7311-46,06</v>
      </c>
      <c r="F259" s="165" t="str">
        <f t="shared" si="16"/>
        <v>AG -3--AC -8</v>
      </c>
      <c r="G259" s="152" t="s">
        <v>740</v>
      </c>
      <c r="H259" s="152" t="s">
        <v>741</v>
      </c>
      <c r="I259" s="161" t="str">
        <f t="shared" si="17"/>
        <v xml:space="preserve">CT- - M- </v>
      </c>
      <c r="J259" s="152" t="s">
        <v>732</v>
      </c>
      <c r="K259" s="152"/>
      <c r="L259" s="152" t="s">
        <v>742</v>
      </c>
      <c r="M259" s="152"/>
      <c r="N259" s="161" t="str">
        <f t="shared" si="18"/>
        <v xml:space="preserve">O  </v>
      </c>
      <c r="O259" s="152" t="s">
        <v>736</v>
      </c>
      <c r="P259" s="152"/>
      <c r="Q259" s="161" t="str">
        <f t="shared" si="19"/>
        <v xml:space="preserve">F   </v>
      </c>
      <c r="R259" s="152" t="s">
        <v>583</v>
      </c>
      <c r="S259" s="152"/>
    </row>
    <row r="260" spans="1:19">
      <c r="A260" s="151" t="s">
        <v>941</v>
      </c>
      <c r="B260" s="152">
        <v>7311</v>
      </c>
      <c r="C260" s="152">
        <v>51</v>
      </c>
      <c r="D260" s="151" t="s">
        <v>747</v>
      </c>
      <c r="E260" s="151" t="str">
        <f t="shared" si="15"/>
        <v>7311-51</v>
      </c>
      <c r="F260" s="165" t="str">
        <f t="shared" si="16"/>
        <v>AG ---AC -</v>
      </c>
      <c r="G260" s="152"/>
      <c r="H260" s="152"/>
      <c r="I260" s="161" t="str">
        <f t="shared" si="17"/>
        <v xml:space="preserve">- - - </v>
      </c>
      <c r="J260" s="152"/>
      <c r="K260" s="152"/>
      <c r="L260" s="152"/>
      <c r="M260" s="152"/>
      <c r="N260" s="161" t="str">
        <f t="shared" si="18"/>
        <v xml:space="preserve">  </v>
      </c>
      <c r="O260" s="152"/>
      <c r="P260" s="152"/>
      <c r="Q260" s="161" t="str">
        <f t="shared" si="19"/>
        <v xml:space="preserve">   </v>
      </c>
      <c r="R260" s="152"/>
      <c r="S260" s="152"/>
    </row>
    <row r="261" spans="1:19">
      <c r="A261" s="151" t="s">
        <v>941</v>
      </c>
      <c r="B261" s="152">
        <v>7311</v>
      </c>
      <c r="C261" s="152">
        <v>51.13</v>
      </c>
      <c r="D261" s="151" t="s">
        <v>342</v>
      </c>
      <c r="E261" s="151" t="str">
        <f t="shared" si="15"/>
        <v>7311-51,13</v>
      </c>
      <c r="F261" s="165" t="str">
        <f t="shared" si="16"/>
        <v>AG -3--AC -8</v>
      </c>
      <c r="G261" s="152" t="s">
        <v>740</v>
      </c>
      <c r="H261" s="152" t="s">
        <v>741</v>
      </c>
      <c r="I261" s="161" t="str">
        <f t="shared" si="17"/>
        <v xml:space="preserve">CT- - M- </v>
      </c>
      <c r="J261" s="152" t="s">
        <v>732</v>
      </c>
      <c r="K261" s="152"/>
      <c r="L261" s="152" t="s">
        <v>742</v>
      </c>
      <c r="M261" s="152"/>
      <c r="N261" s="161" t="str">
        <f t="shared" si="18"/>
        <v xml:space="preserve">O  </v>
      </c>
      <c r="O261" s="152" t="s">
        <v>736</v>
      </c>
      <c r="P261" s="152"/>
      <c r="Q261" s="161" t="str">
        <f t="shared" si="19"/>
        <v xml:space="preserve">F   </v>
      </c>
      <c r="R261" s="152" t="s">
        <v>583</v>
      </c>
      <c r="S261" s="152"/>
    </row>
    <row r="262" spans="1:19">
      <c r="A262" s="151" t="s">
        <v>941</v>
      </c>
      <c r="B262" s="152">
        <v>7311</v>
      </c>
      <c r="C262" s="152">
        <v>54</v>
      </c>
      <c r="D262" s="151" t="s">
        <v>943</v>
      </c>
      <c r="E262" s="151" t="str">
        <f t="shared" ref="E262:E325" si="20">CONCATENATE(B262,"-",C262)</f>
        <v>7311-54</v>
      </c>
      <c r="F262" s="165" t="str">
        <f t="shared" ref="F262:F325" si="21">CONCATENATE("AG"," -", G262,"--","AC -", H262)</f>
        <v>AG ---AC -</v>
      </c>
      <c r="G262" s="152"/>
      <c r="H262" s="152"/>
      <c r="I262" s="161" t="str">
        <f t="shared" ref="I262:I325" si="22">CONCATENATE(J262,"- ",K262,"- ",L262,"- ",M262,)</f>
        <v xml:space="preserve">- - - </v>
      </c>
      <c r="J262" s="152"/>
      <c r="K262" s="152"/>
      <c r="L262" s="152"/>
      <c r="M262" s="152"/>
      <c r="N262" s="161" t="str">
        <f t="shared" ref="N262:N325" si="23">CONCATENATE(O262,"  ",P262)</f>
        <v xml:space="preserve">  </v>
      </c>
      <c r="O262" s="152"/>
      <c r="P262" s="152"/>
      <c r="Q262" s="161" t="str">
        <f t="shared" ref="Q262:Q325" si="24">CONCATENATE(R262,"   ",S262)</f>
        <v xml:space="preserve">   </v>
      </c>
      <c r="R262" s="152"/>
      <c r="S262" s="152"/>
    </row>
    <row r="263" spans="1:19">
      <c r="A263" s="151" t="s">
        <v>941</v>
      </c>
      <c r="B263" s="152">
        <v>7311</v>
      </c>
      <c r="C263" s="152">
        <v>54.01</v>
      </c>
      <c r="D263" s="151" t="s">
        <v>944</v>
      </c>
      <c r="E263" s="151" t="str">
        <f t="shared" si="20"/>
        <v>7311-54,01</v>
      </c>
      <c r="F263" s="165" t="str">
        <f t="shared" si="21"/>
        <v>AG -3--AC -8</v>
      </c>
      <c r="G263" s="152">
        <v>3</v>
      </c>
      <c r="H263" s="152">
        <v>8</v>
      </c>
      <c r="I263" s="161" t="str">
        <f t="shared" si="22"/>
        <v xml:space="preserve">CT- - M- </v>
      </c>
      <c r="J263" s="152" t="s">
        <v>732</v>
      </c>
      <c r="K263" s="152"/>
      <c r="L263" s="152" t="s">
        <v>742</v>
      </c>
      <c r="M263" s="152"/>
      <c r="N263" s="161" t="str">
        <f t="shared" si="23"/>
        <v xml:space="preserve">O  </v>
      </c>
      <c r="O263" s="152" t="s">
        <v>736</v>
      </c>
      <c r="P263" s="152"/>
      <c r="Q263" s="161" t="str">
        <f t="shared" si="24"/>
        <v xml:space="preserve">F   </v>
      </c>
      <c r="R263" s="152" t="s">
        <v>583</v>
      </c>
      <c r="S263" s="152"/>
    </row>
    <row r="264" spans="1:19">
      <c r="A264" s="151"/>
      <c r="B264" s="152"/>
      <c r="C264" s="152"/>
      <c r="D264" s="151"/>
      <c r="E264" s="151" t="str">
        <f t="shared" si="20"/>
        <v>-</v>
      </c>
      <c r="F264" s="165" t="str">
        <f t="shared" si="21"/>
        <v>AG ---AC -</v>
      </c>
      <c r="G264" s="152"/>
      <c r="H264" s="152"/>
      <c r="I264" s="161" t="str">
        <f t="shared" si="22"/>
        <v xml:space="preserve">- - - </v>
      </c>
      <c r="J264" s="152"/>
      <c r="K264" s="152"/>
      <c r="L264" s="152"/>
      <c r="M264" s="152"/>
      <c r="N264" s="161" t="str">
        <f t="shared" si="23"/>
        <v xml:space="preserve">  </v>
      </c>
      <c r="O264" s="152"/>
      <c r="P264" s="152"/>
      <c r="Q264" s="161" t="str">
        <f t="shared" si="24"/>
        <v xml:space="preserve">   </v>
      </c>
      <c r="R264" s="152"/>
      <c r="S264" s="152"/>
    </row>
    <row r="265" spans="1:19">
      <c r="A265" s="151" t="s">
        <v>945</v>
      </c>
      <c r="B265" s="152">
        <v>7312</v>
      </c>
      <c r="C265" s="152">
        <v>23</v>
      </c>
      <c r="D265" s="151" t="s">
        <v>760</v>
      </c>
      <c r="E265" s="151" t="str">
        <f t="shared" si="20"/>
        <v>7312-23</v>
      </c>
      <c r="F265" s="165" t="str">
        <f t="shared" si="21"/>
        <v>AG -3--AC -18</v>
      </c>
      <c r="G265" s="152" t="s">
        <v>740</v>
      </c>
      <c r="H265" s="152" t="s">
        <v>759</v>
      </c>
      <c r="I265" s="161" t="str">
        <f t="shared" si="22"/>
        <v>- - M- S</v>
      </c>
      <c r="J265" s="152"/>
      <c r="K265" s="152"/>
      <c r="L265" s="152" t="s">
        <v>742</v>
      </c>
      <c r="M265" s="152" t="s">
        <v>735</v>
      </c>
      <c r="N265" s="161" t="str">
        <f t="shared" si="23"/>
        <v xml:space="preserve">O  </v>
      </c>
      <c r="O265" s="152" t="s">
        <v>736</v>
      </c>
      <c r="P265" s="152"/>
      <c r="Q265" s="161" t="str">
        <f t="shared" si="24"/>
        <v xml:space="preserve">F   </v>
      </c>
      <c r="R265" s="152" t="s">
        <v>583</v>
      </c>
      <c r="S265" s="152"/>
    </row>
    <row r="266" spans="1:19">
      <c r="A266" s="151" t="s">
        <v>945</v>
      </c>
      <c r="B266" s="152">
        <v>7312</v>
      </c>
      <c r="C266" s="152" t="s">
        <v>749</v>
      </c>
      <c r="D266" s="151" t="s">
        <v>746</v>
      </c>
      <c r="E266" s="151" t="str">
        <f t="shared" si="20"/>
        <v>7312-34</v>
      </c>
      <c r="F266" s="165" t="str">
        <f t="shared" si="21"/>
        <v>AG ---AC -</v>
      </c>
      <c r="G266" s="152"/>
      <c r="H266" s="152"/>
      <c r="I266" s="161" t="str">
        <f t="shared" si="22"/>
        <v xml:space="preserve">- - - </v>
      </c>
      <c r="J266" s="152"/>
      <c r="K266" s="152"/>
      <c r="L266" s="152"/>
      <c r="M266" s="152"/>
      <c r="N266" s="161" t="str">
        <f t="shared" si="23"/>
        <v xml:space="preserve">  </v>
      </c>
      <c r="O266" s="152"/>
      <c r="P266" s="152"/>
      <c r="Q266" s="161" t="str">
        <f t="shared" si="24"/>
        <v xml:space="preserve">   </v>
      </c>
      <c r="R266" s="152"/>
      <c r="S266" s="152"/>
    </row>
    <row r="267" spans="1:19">
      <c r="A267" s="151" t="s">
        <v>945</v>
      </c>
      <c r="B267" s="152">
        <v>7312</v>
      </c>
      <c r="C267" s="152" t="s">
        <v>712</v>
      </c>
      <c r="D267" s="151" t="s">
        <v>312</v>
      </c>
      <c r="E267" s="151" t="str">
        <f t="shared" si="20"/>
        <v>7312-34.01</v>
      </c>
      <c r="F267" s="165" t="str">
        <f t="shared" si="21"/>
        <v>AG -3--AC -8</v>
      </c>
      <c r="G267" s="152" t="s">
        <v>740</v>
      </c>
      <c r="H267" s="152" t="s">
        <v>741</v>
      </c>
      <c r="I267" s="161" t="str">
        <f t="shared" si="22"/>
        <v xml:space="preserve">CT- - M- </v>
      </c>
      <c r="J267" s="152" t="s">
        <v>732</v>
      </c>
      <c r="K267" s="152"/>
      <c r="L267" s="152" t="s">
        <v>742</v>
      </c>
      <c r="M267" s="152"/>
      <c r="N267" s="161" t="str">
        <f t="shared" si="23"/>
        <v xml:space="preserve">O  </v>
      </c>
      <c r="O267" s="152" t="s">
        <v>736</v>
      </c>
      <c r="P267" s="152"/>
      <c r="Q267" s="161" t="str">
        <f t="shared" si="24"/>
        <v xml:space="preserve">F   </v>
      </c>
      <c r="R267" s="152" t="s">
        <v>583</v>
      </c>
      <c r="S267" s="152"/>
    </row>
    <row r="268" spans="1:19">
      <c r="A268" s="151" t="s">
        <v>945</v>
      </c>
      <c r="B268" s="152">
        <v>7312</v>
      </c>
      <c r="C268" s="152" t="s">
        <v>691</v>
      </c>
      <c r="D268" s="151" t="s">
        <v>260</v>
      </c>
      <c r="E268" s="151" t="str">
        <f t="shared" si="20"/>
        <v>7312-34.03</v>
      </c>
      <c r="F268" s="165" t="str">
        <f t="shared" si="21"/>
        <v>AG -3--AC -</v>
      </c>
      <c r="G268" s="152" t="s">
        <v>740</v>
      </c>
      <c r="H268" s="152"/>
      <c r="I268" s="161" t="str">
        <f t="shared" si="22"/>
        <v xml:space="preserve">- E- - </v>
      </c>
      <c r="J268" s="152"/>
      <c r="K268" s="152" t="s">
        <v>733</v>
      </c>
      <c r="L268" s="152"/>
      <c r="M268" s="152"/>
      <c r="N268" s="161" t="str">
        <f t="shared" si="23"/>
        <v xml:space="preserve">O  </v>
      </c>
      <c r="O268" s="152" t="s">
        <v>736</v>
      </c>
      <c r="P268" s="152"/>
      <c r="Q268" s="161" t="str">
        <f t="shared" si="24"/>
        <v xml:space="preserve">F   </v>
      </c>
      <c r="R268" s="152" t="s">
        <v>583</v>
      </c>
      <c r="S268" s="152"/>
    </row>
    <row r="269" spans="1:19">
      <c r="A269" s="151" t="s">
        <v>945</v>
      </c>
      <c r="B269" s="152">
        <v>7312</v>
      </c>
      <c r="C269" s="152" t="s">
        <v>832</v>
      </c>
      <c r="D269" s="151" t="s">
        <v>833</v>
      </c>
      <c r="E269" s="151" t="str">
        <f t="shared" si="20"/>
        <v>7312-49</v>
      </c>
      <c r="F269" s="165" t="str">
        <f t="shared" si="21"/>
        <v>AG ---AC -</v>
      </c>
      <c r="G269" s="152"/>
      <c r="H269" s="152"/>
      <c r="I269" s="161" t="str">
        <f t="shared" si="22"/>
        <v xml:space="preserve">- - - </v>
      </c>
      <c r="J269" s="152"/>
      <c r="K269" s="152"/>
      <c r="L269" s="152"/>
      <c r="M269" s="152"/>
      <c r="N269" s="161" t="str">
        <f t="shared" si="23"/>
        <v xml:space="preserve">  </v>
      </c>
      <c r="O269" s="152"/>
      <c r="P269" s="152"/>
      <c r="Q269" s="161" t="str">
        <f t="shared" si="24"/>
        <v xml:space="preserve">   </v>
      </c>
      <c r="R269" s="152"/>
      <c r="S269" s="152"/>
    </row>
    <row r="270" spans="1:19">
      <c r="A270" s="151" t="s">
        <v>945</v>
      </c>
      <c r="B270" s="152">
        <v>7312</v>
      </c>
      <c r="C270" s="152" t="s">
        <v>946</v>
      </c>
      <c r="D270" s="151" t="s">
        <v>528</v>
      </c>
      <c r="E270" s="151" t="str">
        <f t="shared" si="20"/>
        <v>7312-49.10</v>
      </c>
      <c r="F270" s="165" t="str">
        <f t="shared" si="21"/>
        <v>AG -3--AC -8</v>
      </c>
      <c r="G270" s="152" t="s">
        <v>740</v>
      </c>
      <c r="H270" s="152" t="s">
        <v>741</v>
      </c>
      <c r="I270" s="161" t="str">
        <f t="shared" si="22"/>
        <v xml:space="preserve">CT- - M- </v>
      </c>
      <c r="J270" s="152" t="s">
        <v>732</v>
      </c>
      <c r="K270" s="152"/>
      <c r="L270" s="152" t="s">
        <v>742</v>
      </c>
      <c r="M270" s="152"/>
      <c r="N270" s="161" t="str">
        <f t="shared" si="23"/>
        <v xml:space="preserve">O  </v>
      </c>
      <c r="O270" s="152" t="s">
        <v>736</v>
      </c>
      <c r="P270" s="152"/>
      <c r="Q270" s="161" t="str">
        <f t="shared" si="24"/>
        <v xml:space="preserve">F   </v>
      </c>
      <c r="R270" s="152" t="s">
        <v>583</v>
      </c>
      <c r="S270" s="152"/>
    </row>
    <row r="271" spans="1:19">
      <c r="A271" s="151" t="s">
        <v>945</v>
      </c>
      <c r="B271" s="152">
        <v>7312</v>
      </c>
      <c r="C271" s="152" t="s">
        <v>799</v>
      </c>
      <c r="D271" s="151" t="s">
        <v>747</v>
      </c>
      <c r="E271" s="151" t="str">
        <f t="shared" si="20"/>
        <v>7312-51</v>
      </c>
      <c r="F271" s="165" t="str">
        <f t="shared" si="21"/>
        <v>AG ---AC -</v>
      </c>
      <c r="G271" s="152"/>
      <c r="H271" s="152"/>
      <c r="I271" s="161" t="str">
        <f t="shared" si="22"/>
        <v xml:space="preserve">- - - </v>
      </c>
      <c r="J271" s="152"/>
      <c r="K271" s="152"/>
      <c r="L271" s="152"/>
      <c r="M271" s="152"/>
      <c r="N271" s="161" t="str">
        <f t="shared" si="23"/>
        <v xml:space="preserve">  </v>
      </c>
      <c r="O271" s="152"/>
      <c r="P271" s="152"/>
      <c r="Q271" s="161" t="str">
        <f t="shared" si="24"/>
        <v xml:space="preserve">   </v>
      </c>
      <c r="R271" s="152"/>
      <c r="S271" s="152"/>
    </row>
    <row r="272" spans="1:19">
      <c r="A272" s="151" t="s">
        <v>945</v>
      </c>
      <c r="B272" s="152">
        <v>7312</v>
      </c>
      <c r="C272" s="152" t="s">
        <v>713</v>
      </c>
      <c r="D272" s="151" t="s">
        <v>947</v>
      </c>
      <c r="E272" s="151" t="str">
        <f t="shared" si="20"/>
        <v>7312-51.13</v>
      </c>
      <c r="F272" s="165" t="str">
        <f t="shared" si="21"/>
        <v>AG -3--AC -8</v>
      </c>
      <c r="G272" s="152" t="s">
        <v>740</v>
      </c>
      <c r="H272" s="152" t="s">
        <v>741</v>
      </c>
      <c r="I272" s="161" t="str">
        <f t="shared" si="22"/>
        <v xml:space="preserve">CT- - M- </v>
      </c>
      <c r="J272" s="152" t="s">
        <v>732</v>
      </c>
      <c r="K272" s="152"/>
      <c r="L272" s="152" t="s">
        <v>742</v>
      </c>
      <c r="M272" s="152"/>
      <c r="N272" s="161" t="str">
        <f t="shared" si="23"/>
        <v xml:space="preserve">O  </v>
      </c>
      <c r="O272" s="152" t="s">
        <v>736</v>
      </c>
      <c r="P272" s="152"/>
      <c r="Q272" s="161" t="str">
        <f t="shared" si="24"/>
        <v xml:space="preserve">F   </v>
      </c>
      <c r="R272" s="152" t="s">
        <v>583</v>
      </c>
      <c r="S272" s="152"/>
    </row>
    <row r="273" spans="1:19">
      <c r="A273" s="151" t="s">
        <v>945</v>
      </c>
      <c r="B273" s="152">
        <v>7312</v>
      </c>
      <c r="C273" s="152" t="s">
        <v>948</v>
      </c>
      <c r="D273" s="151" t="s">
        <v>529</v>
      </c>
      <c r="E273" s="151" t="str">
        <f t="shared" si="20"/>
        <v>7312-51.14</v>
      </c>
      <c r="F273" s="165" t="str">
        <f t="shared" si="21"/>
        <v>AG -3--AC -8</v>
      </c>
      <c r="G273" s="152" t="s">
        <v>740</v>
      </c>
      <c r="H273" s="152" t="s">
        <v>741</v>
      </c>
      <c r="I273" s="161" t="str">
        <f t="shared" si="22"/>
        <v>- - M- S</v>
      </c>
      <c r="J273" s="152"/>
      <c r="K273" s="152"/>
      <c r="L273" s="152" t="s">
        <v>742</v>
      </c>
      <c r="M273" s="152" t="s">
        <v>735</v>
      </c>
      <c r="N273" s="161" t="str">
        <f t="shared" si="23"/>
        <v xml:space="preserve">O  </v>
      </c>
      <c r="O273" s="152" t="s">
        <v>736</v>
      </c>
      <c r="P273" s="152"/>
      <c r="Q273" s="161" t="str">
        <f t="shared" si="24"/>
        <v xml:space="preserve">F   </v>
      </c>
      <c r="R273" s="152" t="s">
        <v>583</v>
      </c>
      <c r="S273" s="152"/>
    </row>
    <row r="274" spans="1:19">
      <c r="A274" s="151" t="s">
        <v>945</v>
      </c>
      <c r="B274" s="152">
        <v>7312</v>
      </c>
      <c r="C274" s="152"/>
      <c r="D274" s="151" t="s">
        <v>949</v>
      </c>
      <c r="E274" s="151" t="str">
        <f t="shared" si="20"/>
        <v>7312-</v>
      </c>
      <c r="F274" s="165" t="str">
        <f t="shared" si="21"/>
        <v>AG -3--AC -8</v>
      </c>
      <c r="G274" s="152" t="s">
        <v>740</v>
      </c>
      <c r="H274" s="152" t="s">
        <v>741</v>
      </c>
      <c r="I274" s="161" t="str">
        <f t="shared" si="22"/>
        <v xml:space="preserve">CT- - M- </v>
      </c>
      <c r="J274" s="152" t="s">
        <v>732</v>
      </c>
      <c r="K274" s="152"/>
      <c r="L274" s="152" t="s">
        <v>742</v>
      </c>
      <c r="M274" s="152"/>
      <c r="N274" s="161" t="str">
        <f t="shared" si="23"/>
        <v xml:space="preserve">O  </v>
      </c>
      <c r="O274" s="152" t="s">
        <v>736</v>
      </c>
      <c r="P274" s="152"/>
      <c r="Q274" s="161" t="str">
        <f t="shared" si="24"/>
        <v xml:space="preserve">F   </v>
      </c>
      <c r="R274" s="152" t="s">
        <v>583</v>
      </c>
      <c r="S274" s="152"/>
    </row>
    <row r="275" spans="1:19">
      <c r="A275" s="151"/>
      <c r="B275" s="152"/>
      <c r="C275" s="152"/>
      <c r="D275" s="151"/>
      <c r="E275" s="151" t="str">
        <f t="shared" si="20"/>
        <v>-</v>
      </c>
      <c r="F275" s="165" t="str">
        <f t="shared" si="21"/>
        <v>AG ---AC -</v>
      </c>
      <c r="G275" s="152"/>
      <c r="H275" s="152"/>
      <c r="I275" s="161" t="str">
        <f t="shared" si="22"/>
        <v xml:space="preserve">- - - </v>
      </c>
      <c r="J275" s="152"/>
      <c r="K275" s="152"/>
      <c r="L275" s="152"/>
      <c r="M275" s="152"/>
      <c r="N275" s="161" t="str">
        <f t="shared" si="23"/>
        <v xml:space="preserve">  </v>
      </c>
      <c r="O275" s="152"/>
      <c r="P275" s="152"/>
      <c r="Q275" s="161" t="str">
        <f t="shared" si="24"/>
        <v xml:space="preserve">   </v>
      </c>
      <c r="R275" s="152"/>
      <c r="S275" s="152"/>
    </row>
    <row r="276" spans="1:19">
      <c r="A276" s="151" t="s">
        <v>950</v>
      </c>
      <c r="B276" s="152">
        <v>7313</v>
      </c>
      <c r="C276" s="152">
        <v>23</v>
      </c>
      <c r="D276" s="151" t="s">
        <v>760</v>
      </c>
      <c r="E276" s="151" t="str">
        <f t="shared" si="20"/>
        <v>7313-23</v>
      </c>
      <c r="F276" s="165" t="str">
        <f t="shared" si="21"/>
        <v>AG -3--AC -18</v>
      </c>
      <c r="G276" s="152" t="s">
        <v>740</v>
      </c>
      <c r="H276" s="152" t="s">
        <v>759</v>
      </c>
      <c r="I276" s="161" t="str">
        <f t="shared" si="22"/>
        <v>- - M- S</v>
      </c>
      <c r="J276" s="152"/>
      <c r="K276" s="152"/>
      <c r="L276" s="152" t="s">
        <v>742</v>
      </c>
      <c r="M276" s="152" t="s">
        <v>735</v>
      </c>
      <c r="N276" s="161" t="str">
        <f t="shared" si="23"/>
        <v xml:space="preserve">O  </v>
      </c>
      <c r="O276" s="152" t="s">
        <v>736</v>
      </c>
      <c r="P276" s="152"/>
      <c r="Q276" s="161" t="str">
        <f t="shared" si="24"/>
        <v xml:space="preserve">F   </v>
      </c>
      <c r="R276" s="152" t="s">
        <v>583</v>
      </c>
      <c r="S276" s="152"/>
    </row>
    <row r="277" spans="1:19">
      <c r="A277" s="151" t="s">
        <v>950</v>
      </c>
      <c r="B277" s="152">
        <v>7313</v>
      </c>
      <c r="C277" s="152">
        <v>34</v>
      </c>
      <c r="D277" s="151" t="s">
        <v>746</v>
      </c>
      <c r="E277" s="151" t="str">
        <f t="shared" si="20"/>
        <v>7313-34</v>
      </c>
      <c r="F277" s="165" t="str">
        <f t="shared" si="21"/>
        <v>AG ---AC -</v>
      </c>
      <c r="G277" s="152"/>
      <c r="H277" s="152"/>
      <c r="I277" s="161" t="str">
        <f t="shared" si="22"/>
        <v xml:space="preserve">- - - </v>
      </c>
      <c r="J277" s="152"/>
      <c r="K277" s="152"/>
      <c r="L277" s="152"/>
      <c r="M277" s="152"/>
      <c r="N277" s="161" t="str">
        <f t="shared" si="23"/>
        <v xml:space="preserve">  </v>
      </c>
      <c r="O277" s="152"/>
      <c r="P277" s="152"/>
      <c r="Q277" s="161" t="str">
        <f t="shared" si="24"/>
        <v xml:space="preserve">   </v>
      </c>
      <c r="R277" s="152"/>
      <c r="S277" s="152"/>
    </row>
    <row r="278" spans="1:19">
      <c r="A278" s="151" t="s">
        <v>950</v>
      </c>
      <c r="B278" s="152">
        <v>7313</v>
      </c>
      <c r="C278" s="152">
        <v>34.03</v>
      </c>
      <c r="D278" s="151" t="s">
        <v>260</v>
      </c>
      <c r="E278" s="151" t="str">
        <f t="shared" si="20"/>
        <v>7313-34,03</v>
      </c>
      <c r="F278" s="165" t="str">
        <f t="shared" si="21"/>
        <v>AG -3--AC -</v>
      </c>
      <c r="G278" s="152" t="s">
        <v>740</v>
      </c>
      <c r="H278" s="152"/>
      <c r="I278" s="161" t="str">
        <f t="shared" si="22"/>
        <v xml:space="preserve">- E- - </v>
      </c>
      <c r="J278" s="152"/>
      <c r="K278" s="152" t="s">
        <v>733</v>
      </c>
      <c r="L278" s="152"/>
      <c r="M278" s="152"/>
      <c r="N278" s="161" t="str">
        <f t="shared" si="23"/>
        <v xml:space="preserve">O  </v>
      </c>
      <c r="O278" s="152" t="s">
        <v>736</v>
      </c>
      <c r="P278" s="152"/>
      <c r="Q278" s="161" t="str">
        <f t="shared" si="24"/>
        <v xml:space="preserve">F   </v>
      </c>
      <c r="R278" s="152" t="s">
        <v>583</v>
      </c>
      <c r="S278" s="152"/>
    </row>
    <row r="279" spans="1:19">
      <c r="A279" s="151" t="s">
        <v>950</v>
      </c>
      <c r="B279" s="152">
        <v>7313</v>
      </c>
      <c r="C279" s="152">
        <v>49</v>
      </c>
      <c r="D279" s="151" t="s">
        <v>833</v>
      </c>
      <c r="E279" s="151" t="str">
        <f t="shared" si="20"/>
        <v>7313-49</v>
      </c>
      <c r="F279" s="165" t="str">
        <f t="shared" si="21"/>
        <v>AG ---AC -</v>
      </c>
      <c r="G279" s="152"/>
      <c r="H279" s="152"/>
      <c r="I279" s="161" t="str">
        <f t="shared" si="22"/>
        <v xml:space="preserve">- - - </v>
      </c>
      <c r="J279" s="152"/>
      <c r="K279" s="152"/>
      <c r="L279" s="152"/>
      <c r="M279" s="152"/>
      <c r="N279" s="161" t="str">
        <f t="shared" si="23"/>
        <v xml:space="preserve">  </v>
      </c>
      <c r="O279" s="152"/>
      <c r="P279" s="152"/>
      <c r="Q279" s="161" t="str">
        <f t="shared" si="24"/>
        <v xml:space="preserve">   </v>
      </c>
      <c r="R279" s="152"/>
      <c r="S279" s="152"/>
    </row>
    <row r="280" spans="1:19">
      <c r="A280" s="151" t="s">
        <v>950</v>
      </c>
      <c r="B280" s="152">
        <v>7313</v>
      </c>
      <c r="C280" s="152">
        <v>49.04</v>
      </c>
      <c r="D280" s="151" t="s">
        <v>548</v>
      </c>
      <c r="E280" s="151" t="str">
        <f t="shared" si="20"/>
        <v>7313-49,04</v>
      </c>
      <c r="F280" s="165" t="str">
        <f t="shared" si="21"/>
        <v>AG -4--AC -8</v>
      </c>
      <c r="G280" s="152" t="s">
        <v>901</v>
      </c>
      <c r="H280" s="152" t="s">
        <v>741</v>
      </c>
      <c r="I280" s="161" t="str">
        <f t="shared" si="22"/>
        <v xml:space="preserve">CT- - M- </v>
      </c>
      <c r="J280" s="152" t="s">
        <v>732</v>
      </c>
      <c r="K280" s="152"/>
      <c r="L280" s="152" t="s">
        <v>742</v>
      </c>
      <c r="M280" s="152"/>
      <c r="N280" s="161" t="str">
        <f t="shared" si="23"/>
        <v xml:space="preserve">O  </v>
      </c>
      <c r="O280" s="152" t="s">
        <v>736</v>
      </c>
      <c r="P280" s="152"/>
      <c r="Q280" s="161" t="str">
        <f t="shared" si="24"/>
        <v xml:space="preserve">F   </v>
      </c>
      <c r="R280" s="152" t="s">
        <v>583</v>
      </c>
      <c r="S280" s="152"/>
    </row>
    <row r="281" spans="1:19">
      <c r="A281" s="151" t="s">
        <v>950</v>
      </c>
      <c r="B281" s="152">
        <v>7313</v>
      </c>
      <c r="C281" s="152">
        <v>49.05</v>
      </c>
      <c r="D281" s="151" t="s">
        <v>951</v>
      </c>
      <c r="E281" s="151" t="str">
        <f t="shared" si="20"/>
        <v>7313-49,05</v>
      </c>
      <c r="F281" s="165" t="str">
        <f t="shared" si="21"/>
        <v>AG -4--AC -8</v>
      </c>
      <c r="G281" s="152" t="s">
        <v>901</v>
      </c>
      <c r="H281" s="152" t="s">
        <v>741</v>
      </c>
      <c r="I281" s="161" t="str">
        <f t="shared" si="22"/>
        <v xml:space="preserve">CT- - M- </v>
      </c>
      <c r="J281" s="152" t="s">
        <v>732</v>
      </c>
      <c r="K281" s="152"/>
      <c r="L281" s="152" t="s">
        <v>742</v>
      </c>
      <c r="M281" s="152"/>
      <c r="N281" s="161" t="str">
        <f t="shared" si="23"/>
        <v xml:space="preserve">O  </v>
      </c>
      <c r="O281" s="152" t="s">
        <v>736</v>
      </c>
      <c r="P281" s="152"/>
      <c r="Q281" s="161" t="str">
        <f t="shared" si="24"/>
        <v xml:space="preserve">F   </v>
      </c>
      <c r="R281" s="152" t="s">
        <v>583</v>
      </c>
      <c r="S281" s="152"/>
    </row>
    <row r="282" spans="1:19">
      <c r="A282" s="151" t="s">
        <v>950</v>
      </c>
      <c r="B282" s="152">
        <v>7313</v>
      </c>
      <c r="C282" s="152">
        <v>49.06</v>
      </c>
      <c r="D282" s="151" t="s">
        <v>550</v>
      </c>
      <c r="E282" s="151" t="str">
        <f t="shared" si="20"/>
        <v>7313-49,06</v>
      </c>
      <c r="F282" s="165" t="str">
        <f t="shared" si="21"/>
        <v>AG -4--AC -8</v>
      </c>
      <c r="G282" s="152" t="s">
        <v>901</v>
      </c>
      <c r="H282" s="152" t="s">
        <v>741</v>
      </c>
      <c r="I282" s="161" t="str">
        <f t="shared" si="22"/>
        <v xml:space="preserve">CT- - M- </v>
      </c>
      <c r="J282" s="152" t="s">
        <v>732</v>
      </c>
      <c r="K282" s="152"/>
      <c r="L282" s="152" t="s">
        <v>742</v>
      </c>
      <c r="M282" s="152"/>
      <c r="N282" s="161" t="str">
        <f t="shared" si="23"/>
        <v xml:space="preserve">O  </v>
      </c>
      <c r="O282" s="152" t="s">
        <v>736</v>
      </c>
      <c r="P282" s="152"/>
      <c r="Q282" s="161" t="str">
        <f t="shared" si="24"/>
        <v xml:space="preserve">F   </v>
      </c>
      <c r="R282" s="152" t="s">
        <v>583</v>
      </c>
      <c r="S282" s="152"/>
    </row>
    <row r="283" spans="1:19">
      <c r="A283" s="151" t="s">
        <v>950</v>
      </c>
      <c r="B283" s="152">
        <v>7313</v>
      </c>
      <c r="C283" s="152">
        <v>49.07</v>
      </c>
      <c r="D283" s="151" t="s">
        <v>551</v>
      </c>
      <c r="E283" s="151" t="str">
        <f t="shared" si="20"/>
        <v>7313-49,07</v>
      </c>
      <c r="F283" s="165" t="str">
        <f t="shared" si="21"/>
        <v>AG -4--AC -8</v>
      </c>
      <c r="G283" s="152" t="s">
        <v>901</v>
      </c>
      <c r="H283" s="152" t="s">
        <v>741</v>
      </c>
      <c r="I283" s="161" t="str">
        <f t="shared" si="22"/>
        <v xml:space="preserve">CT- - M- </v>
      </c>
      <c r="J283" s="152" t="s">
        <v>732</v>
      </c>
      <c r="K283" s="152"/>
      <c r="L283" s="152" t="s">
        <v>742</v>
      </c>
      <c r="M283" s="152"/>
      <c r="N283" s="161" t="str">
        <f t="shared" si="23"/>
        <v xml:space="preserve">O  </v>
      </c>
      <c r="O283" s="152" t="s">
        <v>736</v>
      </c>
      <c r="P283" s="152"/>
      <c r="Q283" s="161" t="str">
        <f t="shared" si="24"/>
        <v xml:space="preserve">F   </v>
      </c>
      <c r="R283" s="152" t="s">
        <v>583</v>
      </c>
      <c r="S283" s="152"/>
    </row>
    <row r="284" spans="1:19">
      <c r="A284" s="151" t="s">
        <v>950</v>
      </c>
      <c r="B284" s="152">
        <v>7313</v>
      </c>
      <c r="C284" s="152">
        <v>49.08</v>
      </c>
      <c r="D284" s="151" t="s">
        <v>952</v>
      </c>
      <c r="E284" s="151" t="str">
        <f t="shared" si="20"/>
        <v>7313-49,08</v>
      </c>
      <c r="F284" s="165" t="str">
        <f t="shared" si="21"/>
        <v>AG -4--AC -8</v>
      </c>
      <c r="G284" s="152" t="s">
        <v>901</v>
      </c>
      <c r="H284" s="152" t="s">
        <v>741</v>
      </c>
      <c r="I284" s="161" t="str">
        <f t="shared" si="22"/>
        <v xml:space="preserve">CT- - M- </v>
      </c>
      <c r="J284" s="152" t="s">
        <v>732</v>
      </c>
      <c r="K284" s="152"/>
      <c r="L284" s="152" t="s">
        <v>742</v>
      </c>
      <c r="M284" s="152"/>
      <c r="N284" s="161" t="str">
        <f t="shared" si="23"/>
        <v xml:space="preserve">O  </v>
      </c>
      <c r="O284" s="152" t="s">
        <v>736</v>
      </c>
      <c r="P284" s="152"/>
      <c r="Q284" s="161" t="str">
        <f t="shared" si="24"/>
        <v xml:space="preserve">F   </v>
      </c>
      <c r="R284" s="152" t="s">
        <v>583</v>
      </c>
      <c r="S284" s="152"/>
    </row>
    <row r="285" spans="1:19">
      <c r="A285" s="151" t="s">
        <v>950</v>
      </c>
      <c r="B285" s="152">
        <v>7313</v>
      </c>
      <c r="C285" s="152">
        <v>49.09</v>
      </c>
      <c r="D285" s="151" t="s">
        <v>553</v>
      </c>
      <c r="E285" s="151" t="str">
        <f t="shared" si="20"/>
        <v>7313-49,09</v>
      </c>
      <c r="F285" s="165" t="str">
        <f t="shared" si="21"/>
        <v>AG -4--AC -8</v>
      </c>
      <c r="G285" s="152" t="s">
        <v>901</v>
      </c>
      <c r="H285" s="152" t="s">
        <v>741</v>
      </c>
      <c r="I285" s="161" t="str">
        <f t="shared" si="22"/>
        <v xml:space="preserve">CT- - M- </v>
      </c>
      <c r="J285" s="152" t="s">
        <v>732</v>
      </c>
      <c r="K285" s="152"/>
      <c r="L285" s="152" t="s">
        <v>742</v>
      </c>
      <c r="M285" s="152"/>
      <c r="N285" s="161" t="str">
        <f t="shared" si="23"/>
        <v xml:space="preserve">O  </v>
      </c>
      <c r="O285" s="152" t="s">
        <v>736</v>
      </c>
      <c r="P285" s="152"/>
      <c r="Q285" s="161" t="str">
        <f t="shared" si="24"/>
        <v xml:space="preserve">F   </v>
      </c>
      <c r="R285" s="152" t="s">
        <v>583</v>
      </c>
      <c r="S285" s="152"/>
    </row>
    <row r="286" spans="1:19">
      <c r="A286" s="151" t="s">
        <v>950</v>
      </c>
      <c r="B286" s="152">
        <v>7313</v>
      </c>
      <c r="C286" s="152">
        <v>49.11</v>
      </c>
      <c r="D286" s="151" t="s">
        <v>953</v>
      </c>
      <c r="E286" s="151" t="str">
        <f t="shared" si="20"/>
        <v>7313-49,11</v>
      </c>
      <c r="F286" s="165" t="str">
        <f t="shared" si="21"/>
        <v>AG -4--AC -8</v>
      </c>
      <c r="G286" s="152" t="s">
        <v>901</v>
      </c>
      <c r="H286" s="152" t="s">
        <v>741</v>
      </c>
      <c r="I286" s="161" t="str">
        <f t="shared" si="22"/>
        <v xml:space="preserve">CT- - M- </v>
      </c>
      <c r="J286" s="152" t="s">
        <v>732</v>
      </c>
      <c r="K286" s="152"/>
      <c r="L286" s="152" t="s">
        <v>742</v>
      </c>
      <c r="M286" s="152"/>
      <c r="N286" s="161" t="str">
        <f t="shared" si="23"/>
        <v xml:space="preserve">O  </v>
      </c>
      <c r="O286" s="152" t="s">
        <v>736</v>
      </c>
      <c r="P286" s="152"/>
      <c r="Q286" s="161" t="str">
        <f t="shared" si="24"/>
        <v xml:space="preserve">F   </v>
      </c>
      <c r="R286" s="152" t="s">
        <v>583</v>
      </c>
      <c r="S286" s="152"/>
    </row>
    <row r="287" spans="1:19">
      <c r="A287" s="151" t="s">
        <v>950</v>
      </c>
      <c r="B287" s="152">
        <v>7313</v>
      </c>
      <c r="C287" s="152">
        <v>49.18</v>
      </c>
      <c r="D287" s="151" t="s">
        <v>555</v>
      </c>
      <c r="E287" s="151" t="str">
        <f t="shared" si="20"/>
        <v>7313-49,18</v>
      </c>
      <c r="F287" s="165" t="str">
        <f t="shared" si="21"/>
        <v>AG -4--AC -8</v>
      </c>
      <c r="G287" s="152" t="s">
        <v>901</v>
      </c>
      <c r="H287" s="152" t="s">
        <v>741</v>
      </c>
      <c r="I287" s="161" t="str">
        <f t="shared" si="22"/>
        <v xml:space="preserve">CT- - M- </v>
      </c>
      <c r="J287" s="152" t="s">
        <v>732</v>
      </c>
      <c r="K287" s="152"/>
      <c r="L287" s="152" t="s">
        <v>742</v>
      </c>
      <c r="M287" s="152"/>
      <c r="N287" s="161" t="str">
        <f t="shared" si="23"/>
        <v xml:space="preserve">O  </v>
      </c>
      <c r="O287" s="152" t="s">
        <v>736</v>
      </c>
      <c r="P287" s="152"/>
      <c r="Q287" s="161" t="str">
        <f t="shared" si="24"/>
        <v xml:space="preserve">F   </v>
      </c>
      <c r="R287" s="152" t="s">
        <v>583</v>
      </c>
      <c r="S287" s="152"/>
    </row>
    <row r="288" spans="1:19">
      <c r="A288" s="151" t="s">
        <v>950</v>
      </c>
      <c r="B288" s="152">
        <v>7313</v>
      </c>
      <c r="C288" s="152">
        <v>49.19</v>
      </c>
      <c r="D288" s="151" t="s">
        <v>556</v>
      </c>
      <c r="E288" s="151" t="str">
        <f t="shared" si="20"/>
        <v>7313-49,19</v>
      </c>
      <c r="F288" s="165" t="str">
        <f t="shared" si="21"/>
        <v>AG -4--AC -8</v>
      </c>
      <c r="G288" s="152" t="s">
        <v>901</v>
      </c>
      <c r="H288" s="152" t="s">
        <v>741</v>
      </c>
      <c r="I288" s="161" t="str">
        <f t="shared" si="22"/>
        <v xml:space="preserve">CT- - M- </v>
      </c>
      <c r="J288" s="152" t="s">
        <v>732</v>
      </c>
      <c r="K288" s="152"/>
      <c r="L288" s="152" t="s">
        <v>742</v>
      </c>
      <c r="M288" s="152"/>
      <c r="N288" s="161" t="str">
        <f t="shared" si="23"/>
        <v xml:space="preserve">O  </v>
      </c>
      <c r="O288" s="152" t="s">
        <v>736</v>
      </c>
      <c r="P288" s="152"/>
      <c r="Q288" s="161" t="str">
        <f t="shared" si="24"/>
        <v xml:space="preserve">F   </v>
      </c>
      <c r="R288" s="152" t="s">
        <v>583</v>
      </c>
      <c r="S288" s="152"/>
    </row>
    <row r="289" spans="1:19">
      <c r="A289" s="151" t="s">
        <v>950</v>
      </c>
      <c r="B289" s="152">
        <v>7313</v>
      </c>
      <c r="C289" s="152">
        <v>51</v>
      </c>
      <c r="D289" s="151" t="s">
        <v>747</v>
      </c>
      <c r="E289" s="151" t="str">
        <f t="shared" si="20"/>
        <v>7313-51</v>
      </c>
      <c r="F289" s="165" t="str">
        <f t="shared" si="21"/>
        <v>AG ---AC -</v>
      </c>
      <c r="G289" s="152"/>
      <c r="H289" s="152"/>
      <c r="I289" s="161" t="str">
        <f t="shared" si="22"/>
        <v xml:space="preserve">- - - </v>
      </c>
      <c r="J289" s="152"/>
      <c r="K289" s="152"/>
      <c r="L289" s="152"/>
      <c r="M289" s="152"/>
      <c r="N289" s="161" t="str">
        <f t="shared" si="23"/>
        <v xml:space="preserve">  </v>
      </c>
      <c r="O289" s="152"/>
      <c r="P289" s="152"/>
      <c r="Q289" s="161" t="str">
        <f t="shared" si="24"/>
        <v xml:space="preserve">   </v>
      </c>
      <c r="R289" s="152"/>
      <c r="S289" s="152"/>
    </row>
    <row r="290" spans="1:19">
      <c r="A290" s="151" t="s">
        <v>950</v>
      </c>
      <c r="B290" s="152">
        <v>7313</v>
      </c>
      <c r="C290" s="152">
        <v>51.13</v>
      </c>
      <c r="D290" s="151" t="s">
        <v>342</v>
      </c>
      <c r="E290" s="151" t="str">
        <f t="shared" si="20"/>
        <v>7313-51,13</v>
      </c>
      <c r="F290" s="165" t="str">
        <f t="shared" si="21"/>
        <v>AG -3--AC -8</v>
      </c>
      <c r="G290" s="152" t="s">
        <v>740</v>
      </c>
      <c r="H290" s="152" t="s">
        <v>741</v>
      </c>
      <c r="I290" s="161" t="str">
        <f t="shared" si="22"/>
        <v xml:space="preserve">CT- - M- </v>
      </c>
      <c r="J290" s="152" t="s">
        <v>732</v>
      </c>
      <c r="K290" s="152"/>
      <c r="L290" s="152" t="s">
        <v>742</v>
      </c>
      <c r="M290" s="152"/>
      <c r="N290" s="161" t="str">
        <f t="shared" si="23"/>
        <v xml:space="preserve">O  </v>
      </c>
      <c r="O290" s="152" t="s">
        <v>736</v>
      </c>
      <c r="P290" s="152"/>
      <c r="Q290" s="161" t="str">
        <f t="shared" si="24"/>
        <v xml:space="preserve">F   </v>
      </c>
      <c r="R290" s="152" t="s">
        <v>583</v>
      </c>
      <c r="S290" s="152"/>
    </row>
    <row r="291" spans="1:19">
      <c r="A291" s="151"/>
      <c r="B291" s="152"/>
      <c r="C291" s="152"/>
      <c r="D291" s="151"/>
      <c r="E291" s="151" t="str">
        <f t="shared" si="20"/>
        <v>-</v>
      </c>
      <c r="F291" s="165" t="str">
        <f t="shared" si="21"/>
        <v>AG ---AC -</v>
      </c>
      <c r="G291" s="152"/>
      <c r="H291" s="152"/>
      <c r="I291" s="161" t="str">
        <f t="shared" si="22"/>
        <v xml:space="preserve">- - - </v>
      </c>
      <c r="J291" s="152"/>
      <c r="K291" s="152"/>
      <c r="L291" s="152"/>
      <c r="M291" s="152"/>
      <c r="N291" s="161" t="str">
        <f t="shared" si="23"/>
        <v xml:space="preserve">  </v>
      </c>
      <c r="O291" s="152"/>
      <c r="P291" s="152"/>
      <c r="Q291" s="161" t="str">
        <f t="shared" si="24"/>
        <v xml:space="preserve">   </v>
      </c>
      <c r="R291" s="152"/>
      <c r="S291" s="152"/>
    </row>
    <row r="292" spans="1:19">
      <c r="A292" s="151" t="s">
        <v>106</v>
      </c>
      <c r="B292" s="152">
        <v>7320</v>
      </c>
      <c r="C292" s="152">
        <v>23</v>
      </c>
      <c r="D292" s="151" t="s">
        <v>760</v>
      </c>
      <c r="E292" s="151" t="str">
        <f t="shared" si="20"/>
        <v>7320-23</v>
      </c>
      <c r="F292" s="165" t="str">
        <f t="shared" si="21"/>
        <v>AG -3--AC -18</v>
      </c>
      <c r="G292" s="152" t="s">
        <v>740</v>
      </c>
      <c r="H292" s="152" t="s">
        <v>759</v>
      </c>
      <c r="I292" s="161" t="str">
        <f t="shared" si="22"/>
        <v>- - M- S</v>
      </c>
      <c r="J292" s="152"/>
      <c r="K292" s="152"/>
      <c r="L292" s="152" t="s">
        <v>742</v>
      </c>
      <c r="M292" s="152" t="s">
        <v>735</v>
      </c>
      <c r="N292" s="161" t="str">
        <f t="shared" si="23"/>
        <v xml:space="preserve">O  </v>
      </c>
      <c r="O292" s="152" t="s">
        <v>736</v>
      </c>
      <c r="P292" s="152"/>
      <c r="Q292" s="161" t="str">
        <f t="shared" si="24"/>
        <v xml:space="preserve">F   </v>
      </c>
      <c r="R292" s="152" t="s">
        <v>583</v>
      </c>
      <c r="S292" s="152"/>
    </row>
    <row r="293" spans="1:19">
      <c r="A293" s="151" t="s">
        <v>106</v>
      </c>
      <c r="B293" s="152">
        <v>7320</v>
      </c>
      <c r="C293" s="152">
        <v>34</v>
      </c>
      <c r="D293" s="151" t="s">
        <v>746</v>
      </c>
      <c r="E293" s="151" t="str">
        <f t="shared" si="20"/>
        <v>7320-34</v>
      </c>
      <c r="F293" s="165" t="str">
        <f t="shared" si="21"/>
        <v>AG ---AC -</v>
      </c>
      <c r="G293" s="152"/>
      <c r="H293" s="152"/>
      <c r="I293" s="161" t="str">
        <f t="shared" si="22"/>
        <v xml:space="preserve">- - - </v>
      </c>
      <c r="J293" s="152"/>
      <c r="K293" s="152"/>
      <c r="L293" s="152"/>
      <c r="M293" s="152"/>
      <c r="N293" s="161" t="str">
        <f t="shared" si="23"/>
        <v xml:space="preserve">  </v>
      </c>
      <c r="O293" s="152"/>
      <c r="P293" s="152"/>
      <c r="Q293" s="161" t="str">
        <f t="shared" si="24"/>
        <v xml:space="preserve">   </v>
      </c>
      <c r="R293" s="152"/>
      <c r="S293" s="152"/>
    </row>
    <row r="294" spans="1:19">
      <c r="A294" s="151" t="s">
        <v>106</v>
      </c>
      <c r="B294" s="152">
        <v>7320</v>
      </c>
      <c r="C294" s="152">
        <v>34.01</v>
      </c>
      <c r="D294" s="151" t="s">
        <v>312</v>
      </c>
      <c r="E294" s="151" t="str">
        <f t="shared" si="20"/>
        <v>7320-34,01</v>
      </c>
      <c r="F294" s="165" t="str">
        <f t="shared" si="21"/>
        <v>AG -3--AC -8</v>
      </c>
      <c r="G294" s="152" t="s">
        <v>740</v>
      </c>
      <c r="H294" s="152" t="s">
        <v>741</v>
      </c>
      <c r="I294" s="161" t="str">
        <f t="shared" si="22"/>
        <v xml:space="preserve">CT- - M- </v>
      </c>
      <c r="J294" s="152" t="s">
        <v>732</v>
      </c>
      <c r="K294" s="152"/>
      <c r="L294" s="152" t="s">
        <v>742</v>
      </c>
      <c r="M294" s="152"/>
      <c r="N294" s="161" t="str">
        <f t="shared" si="23"/>
        <v xml:space="preserve">O  </v>
      </c>
      <c r="O294" s="152" t="s">
        <v>736</v>
      </c>
      <c r="P294" s="152"/>
      <c r="Q294" s="161" t="str">
        <f t="shared" si="24"/>
        <v xml:space="preserve">F   </v>
      </c>
      <c r="R294" s="152" t="s">
        <v>583</v>
      </c>
      <c r="S294" s="152"/>
    </row>
    <row r="295" spans="1:19">
      <c r="A295" s="151" t="s">
        <v>106</v>
      </c>
      <c r="B295" s="152">
        <v>7320</v>
      </c>
      <c r="C295" s="152">
        <v>34.03</v>
      </c>
      <c r="D295" s="151" t="s">
        <v>260</v>
      </c>
      <c r="E295" s="151" t="str">
        <f t="shared" si="20"/>
        <v>7320-34,03</v>
      </c>
      <c r="F295" s="165" t="str">
        <f t="shared" si="21"/>
        <v>AG -3--AC -</v>
      </c>
      <c r="G295" s="152" t="s">
        <v>740</v>
      </c>
      <c r="H295" s="152"/>
      <c r="I295" s="161" t="str">
        <f t="shared" si="22"/>
        <v xml:space="preserve">- E- - </v>
      </c>
      <c r="J295" s="152"/>
      <c r="K295" s="152" t="s">
        <v>733</v>
      </c>
      <c r="L295" s="152"/>
      <c r="M295" s="152"/>
      <c r="N295" s="161" t="str">
        <f t="shared" si="23"/>
        <v xml:space="preserve">O  </v>
      </c>
      <c r="O295" s="152" t="s">
        <v>736</v>
      </c>
      <c r="P295" s="152"/>
      <c r="Q295" s="161" t="str">
        <f t="shared" si="24"/>
        <v xml:space="preserve">F   </v>
      </c>
      <c r="R295" s="152" t="s">
        <v>583</v>
      </c>
      <c r="S295" s="152"/>
    </row>
    <row r="296" spans="1:19">
      <c r="A296" s="151" t="s">
        <v>106</v>
      </c>
      <c r="B296" s="152">
        <v>7320</v>
      </c>
      <c r="C296" s="152">
        <v>45</v>
      </c>
      <c r="D296" s="151" t="s">
        <v>822</v>
      </c>
      <c r="E296" s="151" t="str">
        <f t="shared" si="20"/>
        <v>7320-45</v>
      </c>
      <c r="F296" s="165" t="str">
        <f t="shared" si="21"/>
        <v>AG ---AC -</v>
      </c>
      <c r="G296" s="152"/>
      <c r="H296" s="152"/>
      <c r="I296" s="161" t="str">
        <f t="shared" si="22"/>
        <v xml:space="preserve">- - - </v>
      </c>
      <c r="J296" s="152"/>
      <c r="K296" s="152"/>
      <c r="L296" s="152"/>
      <c r="M296" s="152"/>
      <c r="N296" s="161" t="str">
        <f t="shared" si="23"/>
        <v xml:space="preserve">  </v>
      </c>
      <c r="O296" s="152"/>
      <c r="P296" s="152"/>
      <c r="Q296" s="161" t="str">
        <f t="shared" si="24"/>
        <v xml:space="preserve">   </v>
      </c>
      <c r="R296" s="152"/>
      <c r="S296" s="152"/>
    </row>
    <row r="297" spans="1:19">
      <c r="A297" s="151" t="s">
        <v>106</v>
      </c>
      <c r="B297" s="152">
        <v>7320</v>
      </c>
      <c r="C297" s="152">
        <v>45.01</v>
      </c>
      <c r="D297" s="151" t="s">
        <v>351</v>
      </c>
      <c r="E297" s="151" t="str">
        <f t="shared" si="20"/>
        <v>7320-45,01</v>
      </c>
      <c r="F297" s="165" t="str">
        <f t="shared" si="21"/>
        <v>AG -3--AC -2</v>
      </c>
      <c r="G297" s="152" t="s">
        <v>740</v>
      </c>
      <c r="H297" s="152" t="s">
        <v>845</v>
      </c>
      <c r="I297" s="161" t="str">
        <f t="shared" si="22"/>
        <v xml:space="preserve">- E- - </v>
      </c>
      <c r="J297" s="152"/>
      <c r="K297" s="152" t="s">
        <v>733</v>
      </c>
      <c r="L297" s="152"/>
      <c r="M297" s="152"/>
      <c r="N297" s="161" t="str">
        <f t="shared" si="23"/>
        <v xml:space="preserve">O  </v>
      </c>
      <c r="O297" s="152" t="s">
        <v>736</v>
      </c>
      <c r="P297" s="152"/>
      <c r="Q297" s="161" t="str">
        <f t="shared" si="24"/>
        <v xml:space="preserve">F   </v>
      </c>
      <c r="R297" s="152" t="s">
        <v>583</v>
      </c>
      <c r="S297" s="152"/>
    </row>
    <row r="298" spans="1:19">
      <c r="A298" s="151" t="s">
        <v>106</v>
      </c>
      <c r="B298" s="152">
        <v>7320</v>
      </c>
      <c r="C298" s="152">
        <v>45.06</v>
      </c>
      <c r="D298" s="151" t="s">
        <v>319</v>
      </c>
      <c r="E298" s="151" t="str">
        <f t="shared" si="20"/>
        <v>7320-45,06</v>
      </c>
      <c r="F298" s="165" t="str">
        <f t="shared" si="21"/>
        <v>AG -3--AC -2</v>
      </c>
      <c r="G298" s="152" t="s">
        <v>740</v>
      </c>
      <c r="H298" s="152" t="s">
        <v>845</v>
      </c>
      <c r="I298" s="161" t="str">
        <f t="shared" si="22"/>
        <v xml:space="preserve">- E- - </v>
      </c>
      <c r="J298" s="152"/>
      <c r="K298" s="152" t="s">
        <v>733</v>
      </c>
      <c r="L298" s="152"/>
      <c r="M298" s="152"/>
      <c r="N298" s="161" t="str">
        <f t="shared" si="23"/>
        <v xml:space="preserve">O  </v>
      </c>
      <c r="O298" s="152" t="s">
        <v>736</v>
      </c>
      <c r="P298" s="152"/>
      <c r="Q298" s="161" t="str">
        <f t="shared" si="24"/>
        <v xml:space="preserve">F   </v>
      </c>
      <c r="R298" s="152" t="s">
        <v>583</v>
      </c>
      <c r="S298" s="152"/>
    </row>
    <row r="299" spans="1:19">
      <c r="A299" s="151" t="s">
        <v>106</v>
      </c>
      <c r="B299" s="152">
        <v>7320</v>
      </c>
      <c r="C299" s="152">
        <v>45.11</v>
      </c>
      <c r="D299" s="151" t="s">
        <v>476</v>
      </c>
      <c r="E299" s="151" t="str">
        <f t="shared" si="20"/>
        <v>7320-45,11</v>
      </c>
      <c r="F299" s="165" t="str">
        <f t="shared" si="21"/>
        <v>AG -3--AC -8</v>
      </c>
      <c r="G299" s="152" t="s">
        <v>740</v>
      </c>
      <c r="H299" s="152" t="s">
        <v>741</v>
      </c>
      <c r="I299" s="161" t="str">
        <f t="shared" si="22"/>
        <v xml:space="preserve">CT- - M- </v>
      </c>
      <c r="J299" s="152" t="s">
        <v>732</v>
      </c>
      <c r="K299" s="152"/>
      <c r="L299" s="152" t="s">
        <v>742</v>
      </c>
      <c r="M299" s="152"/>
      <c r="N299" s="161" t="str">
        <f t="shared" si="23"/>
        <v xml:space="preserve">O  </v>
      </c>
      <c r="O299" s="152" t="s">
        <v>736</v>
      </c>
      <c r="P299" s="152"/>
      <c r="Q299" s="161" t="str">
        <f t="shared" si="24"/>
        <v xml:space="preserve">F   </v>
      </c>
      <c r="R299" s="152" t="s">
        <v>583</v>
      </c>
      <c r="S299" s="152"/>
    </row>
    <row r="300" spans="1:19">
      <c r="A300" s="151"/>
      <c r="B300" s="152"/>
      <c r="C300" s="152"/>
      <c r="D300" s="151"/>
      <c r="E300" s="151" t="str">
        <f t="shared" si="20"/>
        <v>-</v>
      </c>
      <c r="F300" s="165" t="str">
        <f t="shared" si="21"/>
        <v>AG ---AC -</v>
      </c>
      <c r="G300" s="152"/>
      <c r="H300" s="152"/>
      <c r="I300" s="161" t="str">
        <f t="shared" si="22"/>
        <v xml:space="preserve">- - - </v>
      </c>
      <c r="J300" s="152"/>
      <c r="K300" s="152"/>
      <c r="L300" s="152"/>
      <c r="M300" s="152"/>
      <c r="N300" s="161" t="str">
        <f t="shared" si="23"/>
        <v xml:space="preserve">  </v>
      </c>
      <c r="O300" s="152"/>
      <c r="P300" s="152"/>
      <c r="Q300" s="161" t="str">
        <f t="shared" si="24"/>
        <v xml:space="preserve">   </v>
      </c>
      <c r="R300" s="152"/>
      <c r="S300" s="152"/>
    </row>
    <row r="301" spans="1:19">
      <c r="A301" s="151" t="s">
        <v>110</v>
      </c>
      <c r="B301" s="152">
        <v>7321</v>
      </c>
      <c r="C301" s="152">
        <v>23</v>
      </c>
      <c r="D301" s="151" t="s">
        <v>760</v>
      </c>
      <c r="E301" s="151" t="str">
        <f t="shared" si="20"/>
        <v>7321-23</v>
      </c>
      <c r="F301" s="165" t="str">
        <f t="shared" si="21"/>
        <v>AG -3--AC -18</v>
      </c>
      <c r="G301" s="152" t="s">
        <v>740</v>
      </c>
      <c r="H301" s="152" t="s">
        <v>759</v>
      </c>
      <c r="I301" s="161" t="str">
        <f t="shared" si="22"/>
        <v>- - M- S</v>
      </c>
      <c r="J301" s="152"/>
      <c r="K301" s="152"/>
      <c r="L301" s="152" t="s">
        <v>742</v>
      </c>
      <c r="M301" s="152" t="s">
        <v>735</v>
      </c>
      <c r="N301" s="161" t="str">
        <f t="shared" si="23"/>
        <v xml:space="preserve">O  </v>
      </c>
      <c r="O301" s="152" t="s">
        <v>736</v>
      </c>
      <c r="P301" s="152"/>
      <c r="Q301" s="161" t="str">
        <f t="shared" si="24"/>
        <v xml:space="preserve">F   </v>
      </c>
      <c r="R301" s="152" t="s">
        <v>583</v>
      </c>
      <c r="S301" s="152"/>
    </row>
    <row r="302" spans="1:19">
      <c r="A302" s="151" t="s">
        <v>110</v>
      </c>
      <c r="B302" s="152">
        <v>7321</v>
      </c>
      <c r="C302" s="152">
        <v>34</v>
      </c>
      <c r="D302" s="151" t="s">
        <v>746</v>
      </c>
      <c r="E302" s="151" t="str">
        <f t="shared" si="20"/>
        <v>7321-34</v>
      </c>
      <c r="F302" s="165" t="str">
        <f t="shared" si="21"/>
        <v>AG ---AC -</v>
      </c>
      <c r="G302" s="152"/>
      <c r="H302" s="152"/>
      <c r="I302" s="161" t="str">
        <f t="shared" si="22"/>
        <v xml:space="preserve">- - - </v>
      </c>
      <c r="J302" s="152"/>
      <c r="K302" s="152"/>
      <c r="L302" s="152"/>
      <c r="M302" s="152"/>
      <c r="N302" s="161" t="str">
        <f t="shared" si="23"/>
        <v xml:space="preserve">  </v>
      </c>
      <c r="O302" s="152"/>
      <c r="P302" s="152"/>
      <c r="Q302" s="161" t="str">
        <f t="shared" si="24"/>
        <v xml:space="preserve">   </v>
      </c>
      <c r="R302" s="152"/>
      <c r="S302" s="152"/>
    </row>
    <row r="303" spans="1:19">
      <c r="A303" s="151" t="s">
        <v>110</v>
      </c>
      <c r="B303" s="152">
        <v>7321</v>
      </c>
      <c r="C303" s="152">
        <v>34.01</v>
      </c>
      <c r="D303" s="151" t="s">
        <v>312</v>
      </c>
      <c r="E303" s="151" t="str">
        <f t="shared" si="20"/>
        <v>7321-34,01</v>
      </c>
      <c r="F303" s="165" t="str">
        <f t="shared" si="21"/>
        <v>AG -3--AC -8</v>
      </c>
      <c r="G303" s="152" t="s">
        <v>740</v>
      </c>
      <c r="H303" s="152" t="s">
        <v>741</v>
      </c>
      <c r="I303" s="161" t="str">
        <f t="shared" si="22"/>
        <v xml:space="preserve">CT- - M- </v>
      </c>
      <c r="J303" s="152" t="s">
        <v>732</v>
      </c>
      <c r="K303" s="152"/>
      <c r="L303" s="152" t="s">
        <v>742</v>
      </c>
      <c r="M303" s="152"/>
      <c r="N303" s="161" t="str">
        <f t="shared" si="23"/>
        <v xml:space="preserve">O  </v>
      </c>
      <c r="O303" s="152" t="s">
        <v>736</v>
      </c>
      <c r="P303" s="152"/>
      <c r="Q303" s="161" t="str">
        <f t="shared" si="24"/>
        <v xml:space="preserve">F   </v>
      </c>
      <c r="R303" s="152" t="s">
        <v>583</v>
      </c>
      <c r="S303" s="152"/>
    </row>
    <row r="304" spans="1:19">
      <c r="A304" s="151" t="s">
        <v>110</v>
      </c>
      <c r="B304" s="152">
        <v>7321</v>
      </c>
      <c r="C304" s="152">
        <v>34.03</v>
      </c>
      <c r="D304" s="151" t="s">
        <v>260</v>
      </c>
      <c r="E304" s="151" t="str">
        <f t="shared" si="20"/>
        <v>7321-34,03</v>
      </c>
      <c r="F304" s="165" t="str">
        <f t="shared" si="21"/>
        <v>AG -3--AC -</v>
      </c>
      <c r="G304" s="152" t="s">
        <v>740</v>
      </c>
      <c r="H304" s="152"/>
      <c r="I304" s="161" t="str">
        <f t="shared" si="22"/>
        <v xml:space="preserve">- E- - </v>
      </c>
      <c r="J304" s="152"/>
      <c r="K304" s="152" t="s">
        <v>733</v>
      </c>
      <c r="L304" s="152"/>
      <c r="M304" s="152"/>
      <c r="N304" s="161" t="str">
        <f t="shared" si="23"/>
        <v xml:space="preserve">O  </v>
      </c>
      <c r="O304" s="152" t="s">
        <v>736</v>
      </c>
      <c r="P304" s="152"/>
      <c r="Q304" s="161" t="str">
        <f t="shared" si="24"/>
        <v xml:space="preserve">F   </v>
      </c>
      <c r="R304" s="152" t="s">
        <v>583</v>
      </c>
      <c r="S304" s="152"/>
    </row>
    <row r="305" spans="1:19">
      <c r="A305" s="151" t="s">
        <v>110</v>
      </c>
      <c r="B305" s="152">
        <v>7321</v>
      </c>
      <c r="C305" s="152">
        <v>45</v>
      </c>
      <c r="D305" s="151" t="s">
        <v>822</v>
      </c>
      <c r="E305" s="151" t="str">
        <f t="shared" si="20"/>
        <v>7321-45</v>
      </c>
      <c r="F305" s="165" t="str">
        <f t="shared" si="21"/>
        <v>AG ---AC -</v>
      </c>
      <c r="G305" s="152"/>
      <c r="H305" s="152"/>
      <c r="I305" s="161" t="str">
        <f t="shared" si="22"/>
        <v xml:space="preserve">- - - </v>
      </c>
      <c r="J305" s="152"/>
      <c r="K305" s="152"/>
      <c r="L305" s="152"/>
      <c r="M305" s="152"/>
      <c r="N305" s="161" t="str">
        <f t="shared" si="23"/>
        <v xml:space="preserve">  </v>
      </c>
      <c r="O305" s="152"/>
      <c r="P305" s="152"/>
      <c r="Q305" s="161" t="str">
        <f t="shared" si="24"/>
        <v xml:space="preserve">   </v>
      </c>
      <c r="R305" s="152"/>
      <c r="S305" s="152"/>
    </row>
    <row r="306" spans="1:19">
      <c r="A306" s="151" t="s">
        <v>110</v>
      </c>
      <c r="B306" s="152">
        <v>7321</v>
      </c>
      <c r="C306" s="152">
        <v>45.08</v>
      </c>
      <c r="D306" s="151" t="s">
        <v>535</v>
      </c>
      <c r="E306" s="151" t="str">
        <f t="shared" si="20"/>
        <v>7321-45,08</v>
      </c>
      <c r="F306" s="165" t="str">
        <f t="shared" si="21"/>
        <v>AG -4--AC -6</v>
      </c>
      <c r="G306" s="152" t="s">
        <v>901</v>
      </c>
      <c r="H306" s="152" t="s">
        <v>954</v>
      </c>
      <c r="I306" s="161" t="str">
        <f t="shared" si="22"/>
        <v xml:space="preserve">CT- - M- </v>
      </c>
      <c r="J306" s="152" t="s">
        <v>732</v>
      </c>
      <c r="K306" s="152"/>
      <c r="L306" s="152" t="s">
        <v>742</v>
      </c>
      <c r="M306" s="152"/>
      <c r="N306" s="161" t="str">
        <f t="shared" si="23"/>
        <v xml:space="preserve">O  </v>
      </c>
      <c r="O306" s="152" t="s">
        <v>736</v>
      </c>
      <c r="P306" s="152"/>
      <c r="Q306" s="161" t="str">
        <f t="shared" si="24"/>
        <v xml:space="preserve">F   </v>
      </c>
      <c r="R306" s="152" t="s">
        <v>583</v>
      </c>
      <c r="S306" s="152"/>
    </row>
    <row r="307" spans="1:19">
      <c r="A307" s="151" t="s">
        <v>110</v>
      </c>
      <c r="B307" s="152">
        <v>7321</v>
      </c>
      <c r="C307" s="152">
        <v>49</v>
      </c>
      <c r="D307" s="151" t="s">
        <v>833</v>
      </c>
      <c r="E307" s="151" t="str">
        <f t="shared" si="20"/>
        <v>7321-49</v>
      </c>
      <c r="F307" s="165" t="str">
        <f t="shared" si="21"/>
        <v>AG ---AC -</v>
      </c>
      <c r="G307" s="152"/>
      <c r="H307" s="152"/>
      <c r="I307" s="161" t="str">
        <f t="shared" si="22"/>
        <v xml:space="preserve">- - - </v>
      </c>
      <c r="J307" s="152"/>
      <c r="K307" s="152"/>
      <c r="L307" s="152"/>
      <c r="M307" s="152"/>
      <c r="N307" s="161" t="str">
        <f t="shared" si="23"/>
        <v xml:space="preserve">  </v>
      </c>
      <c r="O307" s="152"/>
      <c r="P307" s="152"/>
      <c r="Q307" s="161" t="str">
        <f t="shared" si="24"/>
        <v xml:space="preserve">   </v>
      </c>
      <c r="R307" s="152"/>
      <c r="S307" s="152"/>
    </row>
    <row r="308" spans="1:19">
      <c r="A308" s="151" t="s">
        <v>110</v>
      </c>
      <c r="B308" s="152">
        <v>7321</v>
      </c>
      <c r="C308" s="152">
        <v>49.01</v>
      </c>
      <c r="D308" s="151" t="s">
        <v>955</v>
      </c>
      <c r="E308" s="151" t="str">
        <f t="shared" si="20"/>
        <v>7321-49,01</v>
      </c>
      <c r="F308" s="165" t="str">
        <f t="shared" si="21"/>
        <v>AG -4--AC -6</v>
      </c>
      <c r="G308" s="152" t="s">
        <v>901</v>
      </c>
      <c r="H308" s="152" t="s">
        <v>954</v>
      </c>
      <c r="I308" s="161" t="str">
        <f t="shared" si="22"/>
        <v xml:space="preserve">CT- - M- </v>
      </c>
      <c r="J308" s="152" t="s">
        <v>732</v>
      </c>
      <c r="K308" s="152"/>
      <c r="L308" s="152" t="s">
        <v>742</v>
      </c>
      <c r="M308" s="152"/>
      <c r="N308" s="161" t="str">
        <f t="shared" si="23"/>
        <v xml:space="preserve">O  </v>
      </c>
      <c r="O308" s="152" t="s">
        <v>736</v>
      </c>
      <c r="P308" s="152"/>
      <c r="Q308" s="161" t="str">
        <f t="shared" si="24"/>
        <v xml:space="preserve">F   </v>
      </c>
      <c r="R308" s="152" t="s">
        <v>583</v>
      </c>
      <c r="S308" s="152"/>
    </row>
    <row r="309" spans="1:19">
      <c r="A309" s="151" t="s">
        <v>110</v>
      </c>
      <c r="B309" s="152">
        <v>7321</v>
      </c>
      <c r="C309" s="152">
        <v>49.03</v>
      </c>
      <c r="D309" s="151" t="s">
        <v>537</v>
      </c>
      <c r="E309" s="151" t="str">
        <f t="shared" si="20"/>
        <v>7321-49,03</v>
      </c>
      <c r="F309" s="165" t="str">
        <f t="shared" si="21"/>
        <v>AG -4--AC -6</v>
      </c>
      <c r="G309" s="152" t="s">
        <v>901</v>
      </c>
      <c r="H309" s="152" t="s">
        <v>954</v>
      </c>
      <c r="I309" s="161" t="str">
        <f t="shared" si="22"/>
        <v xml:space="preserve">CT- - M- </v>
      </c>
      <c r="J309" s="152" t="s">
        <v>732</v>
      </c>
      <c r="K309" s="152"/>
      <c r="L309" s="152" t="s">
        <v>742</v>
      </c>
      <c r="M309" s="152"/>
      <c r="N309" s="161" t="str">
        <f t="shared" si="23"/>
        <v xml:space="preserve">O  </v>
      </c>
      <c r="O309" s="152" t="s">
        <v>736</v>
      </c>
      <c r="P309" s="152"/>
      <c r="Q309" s="161" t="str">
        <f t="shared" si="24"/>
        <v xml:space="preserve">F   </v>
      </c>
      <c r="R309" s="152" t="s">
        <v>583</v>
      </c>
      <c r="S309" s="152"/>
    </row>
    <row r="310" spans="1:19">
      <c r="A310" s="151" t="s">
        <v>110</v>
      </c>
      <c r="B310" s="152">
        <v>7321</v>
      </c>
      <c r="C310" s="152">
        <v>49.04</v>
      </c>
      <c r="D310" s="151" t="s">
        <v>538</v>
      </c>
      <c r="E310" s="151" t="str">
        <f t="shared" si="20"/>
        <v>7321-49,04</v>
      </c>
      <c r="F310" s="165" t="str">
        <f t="shared" si="21"/>
        <v>AG -4--AC -6</v>
      </c>
      <c r="G310" s="152" t="s">
        <v>901</v>
      </c>
      <c r="H310" s="152" t="s">
        <v>954</v>
      </c>
      <c r="I310" s="161" t="str">
        <f t="shared" si="22"/>
        <v xml:space="preserve">CT- - M- </v>
      </c>
      <c r="J310" s="152" t="s">
        <v>732</v>
      </c>
      <c r="K310" s="152"/>
      <c r="L310" s="152" t="s">
        <v>742</v>
      </c>
      <c r="M310" s="152"/>
      <c r="N310" s="161" t="str">
        <f t="shared" si="23"/>
        <v xml:space="preserve">O  </v>
      </c>
      <c r="O310" s="152" t="s">
        <v>736</v>
      </c>
      <c r="P310" s="152"/>
      <c r="Q310" s="161" t="str">
        <f t="shared" si="24"/>
        <v xml:space="preserve">F   </v>
      </c>
      <c r="R310" s="152" t="s">
        <v>583</v>
      </c>
      <c r="S310" s="152"/>
    </row>
    <row r="311" spans="1:19">
      <c r="A311" s="151"/>
      <c r="B311" s="152"/>
      <c r="C311" s="152"/>
      <c r="D311" s="151"/>
      <c r="E311" s="151" t="str">
        <f t="shared" si="20"/>
        <v>-</v>
      </c>
      <c r="F311" s="165" t="str">
        <f t="shared" si="21"/>
        <v>AG ---AC -</v>
      </c>
      <c r="G311" s="152"/>
      <c r="H311" s="152"/>
      <c r="I311" s="161" t="str">
        <f t="shared" si="22"/>
        <v xml:space="preserve">- - - </v>
      </c>
      <c r="J311" s="152"/>
      <c r="K311" s="152"/>
      <c r="L311" s="152"/>
      <c r="M311" s="152"/>
      <c r="N311" s="161" t="str">
        <f t="shared" si="23"/>
        <v xml:space="preserve">  </v>
      </c>
      <c r="O311" s="152"/>
      <c r="P311" s="152"/>
      <c r="Q311" s="161" t="str">
        <f t="shared" si="24"/>
        <v xml:space="preserve">   </v>
      </c>
      <c r="R311" s="152"/>
      <c r="S311" s="152"/>
    </row>
    <row r="312" spans="1:19">
      <c r="A312" s="151" t="s">
        <v>956</v>
      </c>
      <c r="B312" s="152">
        <v>7322</v>
      </c>
      <c r="C312" s="152">
        <v>23</v>
      </c>
      <c r="D312" s="151" t="s">
        <v>760</v>
      </c>
      <c r="E312" s="151" t="str">
        <f t="shared" si="20"/>
        <v>7322-23</v>
      </c>
      <c r="F312" s="165" t="str">
        <f t="shared" si="21"/>
        <v>AG -3--AC -18</v>
      </c>
      <c r="G312" s="152" t="s">
        <v>740</v>
      </c>
      <c r="H312" s="152" t="s">
        <v>759</v>
      </c>
      <c r="I312" s="161" t="str">
        <f t="shared" si="22"/>
        <v>- - M- S</v>
      </c>
      <c r="J312" s="152"/>
      <c r="K312" s="152"/>
      <c r="L312" s="152" t="s">
        <v>742</v>
      </c>
      <c r="M312" s="152" t="s">
        <v>735</v>
      </c>
      <c r="N312" s="161" t="str">
        <f t="shared" si="23"/>
        <v xml:space="preserve">O  </v>
      </c>
      <c r="O312" s="152" t="s">
        <v>736</v>
      </c>
      <c r="P312" s="152"/>
      <c r="Q312" s="161" t="str">
        <f t="shared" si="24"/>
        <v xml:space="preserve">F   </v>
      </c>
      <c r="R312" s="152" t="s">
        <v>583</v>
      </c>
      <c r="S312" s="152"/>
    </row>
    <row r="313" spans="1:19">
      <c r="A313" s="151" t="s">
        <v>956</v>
      </c>
      <c r="B313" s="152">
        <v>7322</v>
      </c>
      <c r="C313" s="152" t="s">
        <v>749</v>
      </c>
      <c r="D313" s="151" t="s">
        <v>746</v>
      </c>
      <c r="E313" s="151" t="str">
        <f t="shared" si="20"/>
        <v>7322-34</v>
      </c>
      <c r="F313" s="165" t="str">
        <f t="shared" si="21"/>
        <v>AG ---AC -</v>
      </c>
      <c r="G313" s="152"/>
      <c r="H313" s="152"/>
      <c r="I313" s="161" t="str">
        <f t="shared" si="22"/>
        <v xml:space="preserve">- - - </v>
      </c>
      <c r="J313" s="152"/>
      <c r="K313" s="152"/>
      <c r="L313" s="152"/>
      <c r="M313" s="152"/>
      <c r="N313" s="161" t="str">
        <f t="shared" si="23"/>
        <v xml:space="preserve">  </v>
      </c>
      <c r="O313" s="152"/>
      <c r="P313" s="152"/>
      <c r="Q313" s="161" t="str">
        <f t="shared" si="24"/>
        <v xml:space="preserve">   </v>
      </c>
      <c r="R313" s="152"/>
      <c r="S313" s="152"/>
    </row>
    <row r="314" spans="1:19">
      <c r="A314" s="151" t="s">
        <v>956</v>
      </c>
      <c r="B314" s="152">
        <v>7322</v>
      </c>
      <c r="C314" s="152" t="s">
        <v>712</v>
      </c>
      <c r="D314" s="151" t="s">
        <v>312</v>
      </c>
      <c r="E314" s="151" t="str">
        <f t="shared" si="20"/>
        <v>7322-34.01</v>
      </c>
      <c r="F314" s="165" t="str">
        <f t="shared" si="21"/>
        <v>AG -3--AC -8</v>
      </c>
      <c r="G314" s="152" t="s">
        <v>740</v>
      </c>
      <c r="H314" s="152" t="s">
        <v>741</v>
      </c>
      <c r="I314" s="161" t="str">
        <f t="shared" si="22"/>
        <v xml:space="preserve">CT- - M- </v>
      </c>
      <c r="J314" s="152" t="s">
        <v>732</v>
      </c>
      <c r="K314" s="152"/>
      <c r="L314" s="152" t="s">
        <v>742</v>
      </c>
      <c r="M314" s="152"/>
      <c r="N314" s="161" t="str">
        <f t="shared" si="23"/>
        <v xml:space="preserve">O  </v>
      </c>
      <c r="O314" s="152" t="s">
        <v>736</v>
      </c>
      <c r="P314" s="152"/>
      <c r="Q314" s="161" t="str">
        <f t="shared" si="24"/>
        <v xml:space="preserve">F   </v>
      </c>
      <c r="R314" s="152" t="s">
        <v>583</v>
      </c>
      <c r="S314" s="152"/>
    </row>
    <row r="315" spans="1:19">
      <c r="A315" s="151" t="s">
        <v>956</v>
      </c>
      <c r="B315" s="152">
        <v>7322</v>
      </c>
      <c r="C315" s="152" t="s">
        <v>691</v>
      </c>
      <c r="D315" s="151" t="s">
        <v>260</v>
      </c>
      <c r="E315" s="151" t="str">
        <f t="shared" si="20"/>
        <v>7322-34.03</v>
      </c>
      <c r="F315" s="165" t="str">
        <f t="shared" si="21"/>
        <v>AG -3--AC -</v>
      </c>
      <c r="G315" s="152" t="s">
        <v>740</v>
      </c>
      <c r="H315" s="152"/>
      <c r="I315" s="161" t="str">
        <f t="shared" si="22"/>
        <v xml:space="preserve">- E- - </v>
      </c>
      <c r="J315" s="152"/>
      <c r="K315" s="152" t="s">
        <v>733</v>
      </c>
      <c r="L315" s="152"/>
      <c r="M315" s="152"/>
      <c r="N315" s="161" t="str">
        <f t="shared" si="23"/>
        <v xml:space="preserve">O  </v>
      </c>
      <c r="O315" s="152" t="s">
        <v>736</v>
      </c>
      <c r="P315" s="152"/>
      <c r="Q315" s="161" t="str">
        <f t="shared" si="24"/>
        <v xml:space="preserve">F   </v>
      </c>
      <c r="R315" s="152" t="s">
        <v>583</v>
      </c>
      <c r="S315" s="152"/>
    </row>
    <row r="316" spans="1:19">
      <c r="A316" s="151" t="s">
        <v>956</v>
      </c>
      <c r="B316" s="152">
        <v>7322</v>
      </c>
      <c r="C316" s="152" t="s">
        <v>832</v>
      </c>
      <c r="D316" s="151" t="s">
        <v>833</v>
      </c>
      <c r="E316" s="151" t="str">
        <f t="shared" si="20"/>
        <v>7322-49</v>
      </c>
      <c r="F316" s="165" t="str">
        <f t="shared" si="21"/>
        <v>AG ---AC -</v>
      </c>
      <c r="G316" s="152"/>
      <c r="H316" s="152"/>
      <c r="I316" s="161" t="str">
        <f t="shared" si="22"/>
        <v xml:space="preserve">- - - </v>
      </c>
      <c r="J316" s="152"/>
      <c r="K316" s="152"/>
      <c r="L316" s="152"/>
      <c r="M316" s="152"/>
      <c r="N316" s="161" t="str">
        <f t="shared" si="23"/>
        <v xml:space="preserve">  </v>
      </c>
      <c r="O316" s="152"/>
      <c r="P316" s="152"/>
      <c r="Q316" s="161" t="str">
        <f t="shared" si="24"/>
        <v xml:space="preserve">   </v>
      </c>
      <c r="R316" s="152"/>
      <c r="S316" s="152"/>
    </row>
    <row r="317" spans="1:19">
      <c r="A317" s="151" t="s">
        <v>956</v>
      </c>
      <c r="B317" s="152">
        <v>7322</v>
      </c>
      <c r="C317" s="152" t="s">
        <v>957</v>
      </c>
      <c r="D317" s="151" t="s">
        <v>540</v>
      </c>
      <c r="E317" s="151" t="str">
        <f t="shared" si="20"/>
        <v>7322-49.02</v>
      </c>
      <c r="F317" s="165" t="str">
        <f t="shared" si="21"/>
        <v>AG -4--AC -6</v>
      </c>
      <c r="G317" s="152" t="s">
        <v>901</v>
      </c>
      <c r="H317" s="152" t="s">
        <v>954</v>
      </c>
      <c r="I317" s="161" t="str">
        <f t="shared" si="22"/>
        <v xml:space="preserve">CT- - M- </v>
      </c>
      <c r="J317" s="152" t="s">
        <v>732</v>
      </c>
      <c r="K317" s="152"/>
      <c r="L317" s="152" t="s">
        <v>742</v>
      </c>
      <c r="M317" s="152"/>
      <c r="N317" s="161" t="str">
        <f t="shared" si="23"/>
        <v xml:space="preserve">O  </v>
      </c>
      <c r="O317" s="152" t="s">
        <v>736</v>
      </c>
      <c r="P317" s="152"/>
      <c r="Q317" s="161" t="str">
        <f t="shared" si="24"/>
        <v xml:space="preserve">F   </v>
      </c>
      <c r="R317" s="152" t="s">
        <v>583</v>
      </c>
      <c r="S317" s="152"/>
    </row>
    <row r="318" spans="1:19">
      <c r="A318" s="151" t="s">
        <v>956</v>
      </c>
      <c r="B318" s="152">
        <v>7322</v>
      </c>
      <c r="C318" s="152" t="s">
        <v>958</v>
      </c>
      <c r="D318" s="151" t="s">
        <v>541</v>
      </c>
      <c r="E318" s="151" t="str">
        <f t="shared" si="20"/>
        <v>7322-49.12</v>
      </c>
      <c r="F318" s="165" t="str">
        <f t="shared" si="21"/>
        <v>AG -4--AC -6</v>
      </c>
      <c r="G318" s="152" t="s">
        <v>901</v>
      </c>
      <c r="H318" s="152" t="s">
        <v>954</v>
      </c>
      <c r="I318" s="161" t="str">
        <f t="shared" si="22"/>
        <v xml:space="preserve">CT- - M- </v>
      </c>
      <c r="J318" s="152" t="s">
        <v>732</v>
      </c>
      <c r="K318" s="152"/>
      <c r="L318" s="152" t="s">
        <v>742</v>
      </c>
      <c r="M318" s="152"/>
      <c r="N318" s="161" t="str">
        <f t="shared" si="23"/>
        <v xml:space="preserve">O  </v>
      </c>
      <c r="O318" s="152" t="s">
        <v>736</v>
      </c>
      <c r="P318" s="152"/>
      <c r="Q318" s="161" t="str">
        <f t="shared" si="24"/>
        <v xml:space="preserve">F   </v>
      </c>
      <c r="R318" s="152" t="s">
        <v>583</v>
      </c>
      <c r="S318" s="152"/>
    </row>
    <row r="319" spans="1:19">
      <c r="A319" s="151" t="s">
        <v>956</v>
      </c>
      <c r="B319" s="152">
        <v>7322</v>
      </c>
      <c r="C319" s="152" t="s">
        <v>959</v>
      </c>
      <c r="D319" s="151" t="s">
        <v>960</v>
      </c>
      <c r="E319" s="151" t="str">
        <f t="shared" si="20"/>
        <v>7322-49.15</v>
      </c>
      <c r="F319" s="165" t="str">
        <f t="shared" si="21"/>
        <v>AG -4--AC -6</v>
      </c>
      <c r="G319" s="152" t="s">
        <v>901</v>
      </c>
      <c r="H319" s="152" t="s">
        <v>954</v>
      </c>
      <c r="I319" s="161" t="str">
        <f t="shared" si="22"/>
        <v xml:space="preserve">CT- - M- </v>
      </c>
      <c r="J319" s="152" t="s">
        <v>732</v>
      </c>
      <c r="K319" s="152"/>
      <c r="L319" s="152" t="s">
        <v>742</v>
      </c>
      <c r="M319" s="152"/>
      <c r="N319" s="161" t="str">
        <f t="shared" si="23"/>
        <v xml:space="preserve">O  </v>
      </c>
      <c r="O319" s="152" t="s">
        <v>736</v>
      </c>
      <c r="P319" s="152"/>
      <c r="Q319" s="161" t="str">
        <f t="shared" si="24"/>
        <v xml:space="preserve">F   </v>
      </c>
      <c r="R319" s="152" t="s">
        <v>583</v>
      </c>
      <c r="S319" s="152"/>
    </row>
    <row r="320" spans="1:19">
      <c r="A320" s="151" t="s">
        <v>956</v>
      </c>
      <c r="B320" s="152">
        <v>7322</v>
      </c>
      <c r="C320" s="152" t="s">
        <v>961</v>
      </c>
      <c r="D320" s="151" t="s">
        <v>543</v>
      </c>
      <c r="E320" s="151" t="str">
        <f t="shared" si="20"/>
        <v>7322-49.22</v>
      </c>
      <c r="F320" s="165" t="str">
        <f t="shared" si="21"/>
        <v>AG -4--AC -6</v>
      </c>
      <c r="G320" s="152" t="s">
        <v>901</v>
      </c>
      <c r="H320" s="152" t="s">
        <v>954</v>
      </c>
      <c r="I320" s="161" t="str">
        <f t="shared" si="22"/>
        <v xml:space="preserve">CT- - M- </v>
      </c>
      <c r="J320" s="152" t="s">
        <v>732</v>
      </c>
      <c r="K320" s="152"/>
      <c r="L320" s="152" t="s">
        <v>742</v>
      </c>
      <c r="M320" s="152"/>
      <c r="N320" s="161" t="str">
        <f t="shared" si="23"/>
        <v xml:space="preserve">O  </v>
      </c>
      <c r="O320" s="152" t="s">
        <v>736</v>
      </c>
      <c r="P320" s="152"/>
      <c r="Q320" s="161" t="str">
        <f t="shared" si="24"/>
        <v xml:space="preserve">F   </v>
      </c>
      <c r="R320" s="152" t="s">
        <v>583</v>
      </c>
      <c r="S320" s="152"/>
    </row>
    <row r="321" spans="1:19">
      <c r="A321" s="151"/>
      <c r="B321" s="152"/>
      <c r="C321" s="152"/>
      <c r="D321" s="151"/>
      <c r="E321" s="151" t="str">
        <f t="shared" si="20"/>
        <v>-</v>
      </c>
      <c r="F321" s="165" t="str">
        <f t="shared" si="21"/>
        <v>AG ---AC -</v>
      </c>
      <c r="G321" s="152"/>
      <c r="H321" s="152"/>
      <c r="I321" s="161" t="str">
        <f t="shared" si="22"/>
        <v xml:space="preserve">- - - </v>
      </c>
      <c r="J321" s="152"/>
      <c r="K321" s="152"/>
      <c r="L321" s="152"/>
      <c r="M321" s="152"/>
      <c r="N321" s="161" t="str">
        <f t="shared" si="23"/>
        <v xml:space="preserve">  </v>
      </c>
      <c r="O321" s="152"/>
      <c r="P321" s="152"/>
      <c r="Q321" s="161" t="str">
        <f t="shared" si="24"/>
        <v xml:space="preserve">   </v>
      </c>
      <c r="R321" s="152"/>
      <c r="S321" s="152"/>
    </row>
    <row r="322" spans="1:19">
      <c r="A322" s="151" t="s">
        <v>107</v>
      </c>
      <c r="B322" s="152">
        <v>7323</v>
      </c>
      <c r="C322" s="152" t="s">
        <v>753</v>
      </c>
      <c r="D322" s="151" t="s">
        <v>754</v>
      </c>
      <c r="E322" s="151" t="str">
        <f t="shared" si="20"/>
        <v>7323-02</v>
      </c>
      <c r="F322" s="165" t="str">
        <f t="shared" si="21"/>
        <v>AG ---AC -</v>
      </c>
      <c r="G322" s="152"/>
      <c r="H322" s="152"/>
      <c r="I322" s="161" t="str">
        <f t="shared" si="22"/>
        <v xml:space="preserve">- - - </v>
      </c>
      <c r="J322" s="152"/>
      <c r="K322" s="152"/>
      <c r="L322" s="152"/>
      <c r="M322" s="152"/>
      <c r="N322" s="161" t="str">
        <f t="shared" si="23"/>
        <v xml:space="preserve">  </v>
      </c>
      <c r="O322" s="152"/>
      <c r="P322" s="152"/>
      <c r="Q322" s="161" t="str">
        <f t="shared" si="24"/>
        <v xml:space="preserve">   </v>
      </c>
      <c r="R322" s="152"/>
      <c r="S322" s="152"/>
    </row>
    <row r="323" spans="1:19">
      <c r="A323" s="151" t="s">
        <v>107</v>
      </c>
      <c r="B323" s="152">
        <v>7323</v>
      </c>
      <c r="C323" s="152" t="s">
        <v>962</v>
      </c>
      <c r="D323" s="151" t="s">
        <v>544</v>
      </c>
      <c r="E323" s="151" t="str">
        <f t="shared" si="20"/>
        <v>7323-02.17</v>
      </c>
      <c r="F323" s="165" t="str">
        <f t="shared" si="21"/>
        <v>AG -3--AC -8</v>
      </c>
      <c r="G323" s="152" t="s">
        <v>740</v>
      </c>
      <c r="H323" s="152" t="s">
        <v>741</v>
      </c>
      <c r="I323" s="161" t="str">
        <f t="shared" si="22"/>
        <v xml:space="preserve">CT- - M- </v>
      </c>
      <c r="J323" s="152" t="s">
        <v>732</v>
      </c>
      <c r="K323" s="152"/>
      <c r="L323" s="152" t="s">
        <v>742</v>
      </c>
      <c r="M323" s="152"/>
      <c r="N323" s="161" t="str">
        <f t="shared" si="23"/>
        <v xml:space="preserve">O  </v>
      </c>
      <c r="O323" s="152" t="s">
        <v>736</v>
      </c>
      <c r="P323" s="152"/>
      <c r="Q323" s="161" t="str">
        <f t="shared" si="24"/>
        <v xml:space="preserve">F   </v>
      </c>
      <c r="R323" s="152" t="s">
        <v>583</v>
      </c>
      <c r="S323" s="152"/>
    </row>
    <row r="324" spans="1:19">
      <c r="A324" s="151" t="s">
        <v>107</v>
      </c>
      <c r="B324" s="152">
        <v>7323</v>
      </c>
      <c r="C324" s="152" t="s">
        <v>749</v>
      </c>
      <c r="D324" s="151" t="s">
        <v>746</v>
      </c>
      <c r="E324" s="151" t="str">
        <f t="shared" si="20"/>
        <v>7323-34</v>
      </c>
      <c r="F324" s="165" t="str">
        <f t="shared" si="21"/>
        <v>AG ---AC -</v>
      </c>
      <c r="G324" s="152"/>
      <c r="H324" s="152"/>
      <c r="I324" s="161" t="str">
        <f t="shared" si="22"/>
        <v xml:space="preserve">- - - </v>
      </c>
      <c r="J324" s="152"/>
      <c r="K324" s="152"/>
      <c r="L324" s="152"/>
      <c r="M324" s="152"/>
      <c r="N324" s="161" t="str">
        <f t="shared" si="23"/>
        <v xml:space="preserve">  </v>
      </c>
      <c r="O324" s="152"/>
      <c r="P324" s="152"/>
      <c r="Q324" s="161" t="str">
        <f t="shared" si="24"/>
        <v xml:space="preserve">   </v>
      </c>
      <c r="R324" s="152"/>
      <c r="S324" s="152"/>
    </row>
    <row r="325" spans="1:19">
      <c r="A325" s="151" t="s">
        <v>107</v>
      </c>
      <c r="B325" s="152">
        <v>7323</v>
      </c>
      <c r="C325" s="152" t="s">
        <v>712</v>
      </c>
      <c r="D325" s="151" t="s">
        <v>312</v>
      </c>
      <c r="E325" s="151" t="str">
        <f t="shared" si="20"/>
        <v>7323-34.01</v>
      </c>
      <c r="F325" s="165" t="str">
        <f t="shared" si="21"/>
        <v>AG -3--AC -8</v>
      </c>
      <c r="G325" s="152" t="s">
        <v>740</v>
      </c>
      <c r="H325" s="152" t="s">
        <v>741</v>
      </c>
      <c r="I325" s="161" t="str">
        <f t="shared" si="22"/>
        <v xml:space="preserve">CT- - M- </v>
      </c>
      <c r="J325" s="152" t="s">
        <v>732</v>
      </c>
      <c r="K325" s="152"/>
      <c r="L325" s="152" t="s">
        <v>742</v>
      </c>
      <c r="M325" s="152"/>
      <c r="N325" s="161" t="str">
        <f t="shared" si="23"/>
        <v xml:space="preserve">O  </v>
      </c>
      <c r="O325" s="152" t="s">
        <v>736</v>
      </c>
      <c r="P325" s="152"/>
      <c r="Q325" s="161" t="str">
        <f t="shared" si="24"/>
        <v xml:space="preserve">F   </v>
      </c>
      <c r="R325" s="152" t="s">
        <v>583</v>
      </c>
      <c r="S325" s="152"/>
    </row>
    <row r="326" spans="1:19">
      <c r="A326" s="151" t="s">
        <v>107</v>
      </c>
      <c r="B326" s="152">
        <v>7323</v>
      </c>
      <c r="C326" s="152" t="s">
        <v>691</v>
      </c>
      <c r="D326" s="151" t="s">
        <v>260</v>
      </c>
      <c r="E326" s="151" t="str">
        <f t="shared" ref="E326:E389" si="25">CONCATENATE(B326,"-",C326)</f>
        <v>7323-34.03</v>
      </c>
      <c r="F326" s="165" t="str">
        <f t="shared" ref="F326:F389" si="26">CONCATENATE("AG"," -", G326,"--","AC -", H326)</f>
        <v>AG -3--AC -</v>
      </c>
      <c r="G326" s="152" t="s">
        <v>740</v>
      </c>
      <c r="H326" s="152"/>
      <c r="I326" s="161" t="str">
        <f t="shared" ref="I326:I389" si="27">CONCATENATE(J326,"- ",K326,"- ",L326,"- ",M326,)</f>
        <v xml:space="preserve">- E- - </v>
      </c>
      <c r="J326" s="152"/>
      <c r="K326" s="152" t="s">
        <v>733</v>
      </c>
      <c r="L326" s="152"/>
      <c r="M326" s="152"/>
      <c r="N326" s="161" t="str">
        <f t="shared" ref="N326:N389" si="28">CONCATENATE(O326,"  ",P326)</f>
        <v xml:space="preserve">O  </v>
      </c>
      <c r="O326" s="152" t="s">
        <v>736</v>
      </c>
      <c r="P326" s="152"/>
      <c r="Q326" s="161" t="str">
        <f t="shared" ref="Q326:Q389" si="29">CONCATENATE(R326,"   ",S326)</f>
        <v xml:space="preserve">F   </v>
      </c>
      <c r="R326" s="152" t="s">
        <v>583</v>
      </c>
      <c r="S326" s="152"/>
    </row>
    <row r="327" spans="1:19">
      <c r="A327" s="151" t="s">
        <v>107</v>
      </c>
      <c r="B327" s="152">
        <v>7323</v>
      </c>
      <c r="C327" s="152" t="s">
        <v>799</v>
      </c>
      <c r="D327" s="151" t="s">
        <v>747</v>
      </c>
      <c r="E327" s="151" t="str">
        <f t="shared" si="25"/>
        <v>7323-51</v>
      </c>
      <c r="F327" s="165" t="str">
        <f t="shared" si="26"/>
        <v>AG ---AC -</v>
      </c>
      <c r="G327" s="152"/>
      <c r="H327" s="152"/>
      <c r="I327" s="161" t="str">
        <f t="shared" si="27"/>
        <v xml:space="preserve">- - - </v>
      </c>
      <c r="J327" s="152"/>
      <c r="K327" s="152"/>
      <c r="L327" s="152"/>
      <c r="M327" s="152"/>
      <c r="N327" s="161" t="str">
        <f t="shared" si="28"/>
        <v xml:space="preserve">  </v>
      </c>
      <c r="O327" s="152"/>
      <c r="P327" s="152"/>
      <c r="Q327" s="161" t="str">
        <f t="shared" si="29"/>
        <v xml:space="preserve">   </v>
      </c>
      <c r="R327" s="152"/>
      <c r="S327" s="152"/>
    </row>
    <row r="328" spans="1:19">
      <c r="A328" s="151" t="s">
        <v>107</v>
      </c>
      <c r="B328" s="152">
        <v>7323</v>
      </c>
      <c r="C328" s="152">
        <v>51.04</v>
      </c>
      <c r="D328" s="151" t="s">
        <v>545</v>
      </c>
      <c r="E328" s="151" t="str">
        <f t="shared" si="25"/>
        <v>7323-51,04</v>
      </c>
      <c r="F328" s="165" t="str">
        <f t="shared" si="26"/>
        <v>AG -3--AC -8</v>
      </c>
      <c r="G328" s="152" t="s">
        <v>740</v>
      </c>
      <c r="H328" s="152" t="s">
        <v>741</v>
      </c>
      <c r="I328" s="161" t="str">
        <f t="shared" si="27"/>
        <v xml:space="preserve">CT- - M- </v>
      </c>
      <c r="J328" s="152" t="s">
        <v>732</v>
      </c>
      <c r="K328" s="152"/>
      <c r="L328" s="152" t="s">
        <v>742</v>
      </c>
      <c r="M328" s="152"/>
      <c r="N328" s="161" t="str">
        <f t="shared" si="28"/>
        <v xml:space="preserve">O  </v>
      </c>
      <c r="O328" s="152" t="s">
        <v>736</v>
      </c>
      <c r="P328" s="152"/>
      <c r="Q328" s="161" t="str">
        <f t="shared" si="29"/>
        <v xml:space="preserve">F   </v>
      </c>
      <c r="R328" s="152" t="s">
        <v>583</v>
      </c>
      <c r="S328" s="152"/>
    </row>
    <row r="329" spans="1:19">
      <c r="A329" s="151"/>
      <c r="B329" s="152"/>
      <c r="C329" s="152"/>
      <c r="D329" s="151"/>
      <c r="E329" s="151" t="str">
        <f t="shared" si="25"/>
        <v>-</v>
      </c>
      <c r="F329" s="165" t="str">
        <f t="shared" si="26"/>
        <v>AG ---AC -</v>
      </c>
      <c r="G329" s="152"/>
      <c r="H329" s="152"/>
      <c r="I329" s="161" t="str">
        <f t="shared" si="27"/>
        <v xml:space="preserve">- - - </v>
      </c>
      <c r="J329" s="152"/>
      <c r="K329" s="152"/>
      <c r="L329" s="152"/>
      <c r="M329" s="152"/>
      <c r="N329" s="161" t="str">
        <f t="shared" si="28"/>
        <v xml:space="preserve">  </v>
      </c>
      <c r="O329" s="152"/>
      <c r="P329" s="152"/>
      <c r="Q329" s="161" t="str">
        <f t="shared" si="29"/>
        <v xml:space="preserve">   </v>
      </c>
      <c r="R329" s="152"/>
      <c r="S329" s="152"/>
    </row>
    <row r="330" spans="1:19">
      <c r="A330" s="151" t="s">
        <v>963</v>
      </c>
      <c r="B330" s="152">
        <v>7324</v>
      </c>
      <c r="C330" s="152">
        <v>34</v>
      </c>
      <c r="D330" s="151" t="s">
        <v>746</v>
      </c>
      <c r="E330" s="151" t="str">
        <f t="shared" si="25"/>
        <v>7324-34</v>
      </c>
      <c r="F330" s="165" t="str">
        <f t="shared" si="26"/>
        <v>AG ---AC -</v>
      </c>
      <c r="G330" s="152"/>
      <c r="H330" s="152"/>
      <c r="I330" s="161" t="str">
        <f t="shared" si="27"/>
        <v xml:space="preserve">- - - </v>
      </c>
      <c r="J330" s="152"/>
      <c r="K330" s="152"/>
      <c r="L330" s="152"/>
      <c r="M330" s="152"/>
      <c r="N330" s="161" t="str">
        <f t="shared" si="28"/>
        <v xml:space="preserve">  </v>
      </c>
      <c r="O330" s="152"/>
      <c r="P330" s="152"/>
      <c r="Q330" s="161" t="str">
        <f t="shared" si="29"/>
        <v xml:space="preserve">   </v>
      </c>
      <c r="R330" s="152"/>
      <c r="S330" s="152"/>
    </row>
    <row r="331" spans="1:19">
      <c r="A331" s="151" t="s">
        <v>963</v>
      </c>
      <c r="B331" s="152">
        <v>7324</v>
      </c>
      <c r="C331" s="152">
        <v>34.03</v>
      </c>
      <c r="D331" s="151" t="s">
        <v>260</v>
      </c>
      <c r="E331" s="151" t="str">
        <f t="shared" si="25"/>
        <v>7324-34,03</v>
      </c>
      <c r="F331" s="165" t="str">
        <f t="shared" si="26"/>
        <v>AG -3--AC -</v>
      </c>
      <c r="G331" s="152" t="s">
        <v>740</v>
      </c>
      <c r="H331" s="152"/>
      <c r="I331" s="161" t="str">
        <f t="shared" si="27"/>
        <v xml:space="preserve">- E- - </v>
      </c>
      <c r="J331" s="152"/>
      <c r="K331" s="152" t="s">
        <v>733</v>
      </c>
      <c r="L331" s="152"/>
      <c r="M331" s="152"/>
      <c r="N331" s="161" t="str">
        <f t="shared" si="28"/>
        <v xml:space="preserve">O  </v>
      </c>
      <c r="O331" s="152" t="s">
        <v>736</v>
      </c>
      <c r="P331" s="152"/>
      <c r="Q331" s="161" t="str">
        <f t="shared" si="29"/>
        <v xml:space="preserve">F   </v>
      </c>
      <c r="R331" s="152" t="s">
        <v>583</v>
      </c>
      <c r="S331" s="152"/>
    </row>
    <row r="332" spans="1:19">
      <c r="A332" s="151" t="s">
        <v>963</v>
      </c>
      <c r="B332" s="152">
        <v>7324</v>
      </c>
      <c r="C332" s="152">
        <v>51</v>
      </c>
      <c r="D332" s="151" t="s">
        <v>747</v>
      </c>
      <c r="E332" s="151" t="str">
        <f t="shared" si="25"/>
        <v>7324-51</v>
      </c>
      <c r="F332" s="165" t="str">
        <f t="shared" si="26"/>
        <v>AG ---AC -</v>
      </c>
      <c r="G332" s="152"/>
      <c r="H332" s="152"/>
      <c r="I332" s="161" t="str">
        <f t="shared" si="27"/>
        <v xml:space="preserve">- - - </v>
      </c>
      <c r="J332" s="152"/>
      <c r="K332" s="152"/>
      <c r="L332" s="152"/>
      <c r="M332" s="152"/>
      <c r="N332" s="161" t="str">
        <f t="shared" si="28"/>
        <v xml:space="preserve">  </v>
      </c>
      <c r="O332" s="152"/>
      <c r="P332" s="152"/>
      <c r="Q332" s="161" t="str">
        <f t="shared" si="29"/>
        <v xml:space="preserve">   </v>
      </c>
      <c r="R332" s="152"/>
      <c r="S332" s="152"/>
    </row>
    <row r="333" spans="1:19">
      <c r="A333" s="151" t="s">
        <v>963</v>
      </c>
      <c r="B333" s="152">
        <v>7324</v>
      </c>
      <c r="C333" s="152">
        <v>51.01</v>
      </c>
      <c r="D333" s="151" t="s">
        <v>964</v>
      </c>
      <c r="E333" s="151" t="str">
        <f t="shared" si="25"/>
        <v>7324-51,01</v>
      </c>
      <c r="F333" s="165" t="str">
        <f t="shared" si="26"/>
        <v>AG -5--AC -6</v>
      </c>
      <c r="G333" s="152" t="s">
        <v>876</v>
      </c>
      <c r="H333" s="152" t="s">
        <v>954</v>
      </c>
      <c r="I333" s="161" t="str">
        <f t="shared" si="27"/>
        <v xml:space="preserve">CT- - M- </v>
      </c>
      <c r="J333" s="152" t="s">
        <v>732</v>
      </c>
      <c r="K333" s="152"/>
      <c r="L333" s="152" t="s">
        <v>742</v>
      </c>
      <c r="M333" s="152"/>
      <c r="N333" s="161" t="str">
        <f t="shared" si="28"/>
        <v xml:space="preserve">O  </v>
      </c>
      <c r="O333" s="152" t="s">
        <v>736</v>
      </c>
      <c r="P333" s="152"/>
      <c r="Q333" s="161" t="str">
        <f t="shared" si="29"/>
        <v xml:space="preserve">F   </v>
      </c>
      <c r="R333" s="152" t="s">
        <v>583</v>
      </c>
      <c r="S333" s="152"/>
    </row>
    <row r="334" spans="1:19">
      <c r="A334" s="151"/>
      <c r="B334" s="152"/>
      <c r="C334" s="152"/>
      <c r="D334" s="151"/>
      <c r="E334" s="151" t="str">
        <f t="shared" si="25"/>
        <v>-</v>
      </c>
      <c r="F334" s="165" t="str">
        <f t="shared" si="26"/>
        <v>AG ---AC -</v>
      </c>
      <c r="G334" s="152"/>
      <c r="H334" s="152"/>
      <c r="I334" s="161" t="str">
        <f t="shared" si="27"/>
        <v xml:space="preserve">- - - </v>
      </c>
      <c r="J334" s="152"/>
      <c r="K334" s="152"/>
      <c r="L334" s="152"/>
      <c r="M334" s="152"/>
      <c r="N334" s="161" t="str">
        <f t="shared" si="28"/>
        <v xml:space="preserve">  </v>
      </c>
      <c r="O334" s="152"/>
      <c r="P334" s="152"/>
      <c r="Q334" s="161" t="str">
        <f t="shared" si="29"/>
        <v xml:space="preserve">   </v>
      </c>
      <c r="R334" s="152"/>
      <c r="S334" s="152"/>
    </row>
    <row r="335" spans="1:19">
      <c r="A335" s="151" t="s">
        <v>965</v>
      </c>
      <c r="B335" s="152">
        <v>7400</v>
      </c>
      <c r="C335" s="152" t="s">
        <v>753</v>
      </c>
      <c r="D335" s="151" t="s">
        <v>754</v>
      </c>
      <c r="E335" s="151" t="str">
        <f t="shared" si="25"/>
        <v>7400-02</v>
      </c>
      <c r="F335" s="165" t="str">
        <f t="shared" si="26"/>
        <v>AG ---AC -</v>
      </c>
      <c r="G335" s="152"/>
      <c r="H335" s="152"/>
      <c r="I335" s="161" t="str">
        <f t="shared" si="27"/>
        <v xml:space="preserve">- - - </v>
      </c>
      <c r="J335" s="152"/>
      <c r="K335" s="152"/>
      <c r="L335" s="152"/>
      <c r="M335" s="152"/>
      <c r="N335" s="161" t="str">
        <f t="shared" si="28"/>
        <v xml:space="preserve">  </v>
      </c>
      <c r="O335" s="152"/>
      <c r="P335" s="152"/>
      <c r="Q335" s="161" t="str">
        <f t="shared" si="29"/>
        <v xml:space="preserve">   </v>
      </c>
      <c r="R335" s="152"/>
      <c r="S335" s="152"/>
    </row>
    <row r="336" spans="1:19">
      <c r="A336" s="151" t="s">
        <v>965</v>
      </c>
      <c r="B336" s="152">
        <v>7400</v>
      </c>
      <c r="C336" s="152" t="s">
        <v>966</v>
      </c>
      <c r="D336" s="151" t="s">
        <v>967</v>
      </c>
      <c r="E336" s="151" t="str">
        <f t="shared" si="25"/>
        <v>7400-02.16</v>
      </c>
      <c r="F336" s="165" t="str">
        <f t="shared" si="26"/>
        <v>AG -3--AC -8</v>
      </c>
      <c r="G336" s="152" t="s">
        <v>740</v>
      </c>
      <c r="H336" s="152" t="s">
        <v>741</v>
      </c>
      <c r="I336" s="161" t="str">
        <f t="shared" si="27"/>
        <v xml:space="preserve">CT- - M- </v>
      </c>
      <c r="J336" s="152" t="s">
        <v>732</v>
      </c>
      <c r="K336" s="152"/>
      <c r="L336" s="152" t="s">
        <v>742</v>
      </c>
      <c r="M336" s="152"/>
      <c r="N336" s="161" t="str">
        <f t="shared" si="28"/>
        <v xml:space="preserve">O  </v>
      </c>
      <c r="O336" s="152" t="s">
        <v>736</v>
      </c>
      <c r="P336" s="152"/>
      <c r="Q336" s="161" t="str">
        <f t="shared" si="29"/>
        <v xml:space="preserve">F   </v>
      </c>
      <c r="R336" s="152" t="s">
        <v>583</v>
      </c>
      <c r="S336" s="152"/>
    </row>
    <row r="337" spans="1:19">
      <c r="A337" s="151" t="s">
        <v>965</v>
      </c>
      <c r="B337" s="152">
        <v>7400</v>
      </c>
      <c r="C337" s="152" t="s">
        <v>643</v>
      </c>
      <c r="D337" s="151" t="s">
        <v>843</v>
      </c>
      <c r="E337" s="151" t="str">
        <f t="shared" si="25"/>
        <v>7400-13</v>
      </c>
      <c r="F337" s="165" t="str">
        <f t="shared" si="26"/>
        <v>AG ---AC -</v>
      </c>
      <c r="G337" s="152"/>
      <c r="H337" s="152"/>
      <c r="I337" s="161" t="str">
        <f t="shared" si="27"/>
        <v xml:space="preserve">- - - </v>
      </c>
      <c r="J337" s="152"/>
      <c r="K337" s="152"/>
      <c r="L337" s="152"/>
      <c r="M337" s="152"/>
      <c r="N337" s="161" t="str">
        <f t="shared" si="28"/>
        <v xml:space="preserve">  </v>
      </c>
      <c r="O337" s="152"/>
      <c r="P337" s="152"/>
      <c r="Q337" s="161" t="str">
        <f t="shared" si="29"/>
        <v xml:space="preserve">   </v>
      </c>
      <c r="R337" s="152"/>
      <c r="S337" s="152"/>
    </row>
    <row r="338" spans="1:19">
      <c r="A338" s="151" t="s">
        <v>965</v>
      </c>
      <c r="B338" s="152">
        <v>7400</v>
      </c>
      <c r="C338" s="152" t="s">
        <v>844</v>
      </c>
      <c r="D338" s="151" t="s">
        <v>337</v>
      </c>
      <c r="E338" s="151" t="str">
        <f t="shared" si="25"/>
        <v>7400-13.01</v>
      </c>
      <c r="F338" s="165" t="str">
        <f t="shared" si="26"/>
        <v>AG -3--AC -</v>
      </c>
      <c r="G338" s="152" t="s">
        <v>740</v>
      </c>
      <c r="H338" s="152"/>
      <c r="I338" s="161" t="str">
        <f t="shared" si="27"/>
        <v xml:space="preserve">- E- - </v>
      </c>
      <c r="J338" s="152"/>
      <c r="K338" s="152" t="s">
        <v>733</v>
      </c>
      <c r="L338" s="152"/>
      <c r="M338" s="152"/>
      <c r="N338" s="161" t="str">
        <f t="shared" si="28"/>
        <v xml:space="preserve">O  </v>
      </c>
      <c r="O338" s="152" t="s">
        <v>736</v>
      </c>
      <c r="P338" s="152"/>
      <c r="Q338" s="161" t="str">
        <f t="shared" si="29"/>
        <v xml:space="preserve">F   </v>
      </c>
      <c r="R338" s="152" t="s">
        <v>583</v>
      </c>
      <c r="S338" s="152"/>
    </row>
    <row r="339" spans="1:19">
      <c r="A339" s="151" t="s">
        <v>965</v>
      </c>
      <c r="B339" s="152">
        <v>7400</v>
      </c>
      <c r="C339" s="152" t="s">
        <v>714</v>
      </c>
      <c r="D339" s="151" t="s">
        <v>760</v>
      </c>
      <c r="E339" s="151" t="str">
        <f t="shared" si="25"/>
        <v>7400-23</v>
      </c>
      <c r="F339" s="165" t="str">
        <f t="shared" si="26"/>
        <v>AG -3--AC -18</v>
      </c>
      <c r="G339" s="152" t="s">
        <v>740</v>
      </c>
      <c r="H339" s="152" t="s">
        <v>759</v>
      </c>
      <c r="I339" s="161" t="str">
        <f t="shared" si="27"/>
        <v>- - M- S</v>
      </c>
      <c r="J339" s="152"/>
      <c r="K339" s="152"/>
      <c r="L339" s="152" t="s">
        <v>742</v>
      </c>
      <c r="M339" s="152" t="s">
        <v>735</v>
      </c>
      <c r="N339" s="161" t="str">
        <f t="shared" si="28"/>
        <v xml:space="preserve">O  </v>
      </c>
      <c r="O339" s="152" t="s">
        <v>736</v>
      </c>
      <c r="P339" s="152"/>
      <c r="Q339" s="161" t="str">
        <f t="shared" si="29"/>
        <v xml:space="preserve">F   </v>
      </c>
      <c r="R339" s="152" t="s">
        <v>583</v>
      </c>
      <c r="S339" s="152"/>
    </row>
    <row r="340" spans="1:19">
      <c r="A340" s="151" t="s">
        <v>965</v>
      </c>
      <c r="B340" s="152">
        <v>7400</v>
      </c>
      <c r="C340" s="152" t="s">
        <v>749</v>
      </c>
      <c r="D340" s="151" t="s">
        <v>746</v>
      </c>
      <c r="E340" s="151" t="str">
        <f t="shared" si="25"/>
        <v>7400-34</v>
      </c>
      <c r="F340" s="165" t="str">
        <f t="shared" si="26"/>
        <v>AG ---AC -</v>
      </c>
      <c r="G340" s="152"/>
      <c r="H340" s="152"/>
      <c r="I340" s="161" t="str">
        <f t="shared" si="27"/>
        <v xml:space="preserve">- - - </v>
      </c>
      <c r="J340" s="152"/>
      <c r="K340" s="152"/>
      <c r="L340" s="152"/>
      <c r="M340" s="152"/>
      <c r="N340" s="161" t="str">
        <f t="shared" si="28"/>
        <v xml:space="preserve">  </v>
      </c>
      <c r="O340" s="152"/>
      <c r="P340" s="152"/>
      <c r="Q340" s="161" t="str">
        <f t="shared" si="29"/>
        <v xml:space="preserve">   </v>
      </c>
      <c r="R340" s="152"/>
      <c r="S340" s="152"/>
    </row>
    <row r="341" spans="1:19">
      <c r="A341" s="151" t="s">
        <v>965</v>
      </c>
      <c r="B341" s="152">
        <v>7400</v>
      </c>
      <c r="C341" s="152" t="s">
        <v>712</v>
      </c>
      <c r="D341" s="151" t="s">
        <v>338</v>
      </c>
      <c r="E341" s="151" t="str">
        <f t="shared" si="25"/>
        <v>7400-34.01</v>
      </c>
      <c r="F341" s="165" t="str">
        <f t="shared" si="26"/>
        <v>AG -3--AC -8</v>
      </c>
      <c r="G341" s="152" t="s">
        <v>740</v>
      </c>
      <c r="H341" s="152" t="s">
        <v>741</v>
      </c>
      <c r="I341" s="161" t="str">
        <f t="shared" si="27"/>
        <v xml:space="preserve">CT- - M- </v>
      </c>
      <c r="J341" s="152" t="s">
        <v>732</v>
      </c>
      <c r="K341" s="152"/>
      <c r="L341" s="152" t="s">
        <v>742</v>
      </c>
      <c r="M341" s="152"/>
      <c r="N341" s="161" t="str">
        <f t="shared" si="28"/>
        <v xml:space="preserve">O  </v>
      </c>
      <c r="O341" s="152" t="s">
        <v>736</v>
      </c>
      <c r="P341" s="152"/>
      <c r="Q341" s="161" t="str">
        <f t="shared" si="29"/>
        <v xml:space="preserve">F   </v>
      </c>
      <c r="R341" s="152" t="s">
        <v>583</v>
      </c>
      <c r="S341" s="152"/>
    </row>
    <row r="342" spans="1:19">
      <c r="A342" s="151" t="s">
        <v>965</v>
      </c>
      <c r="B342" s="152">
        <v>7400</v>
      </c>
      <c r="C342" s="152" t="s">
        <v>691</v>
      </c>
      <c r="D342" s="151" t="s">
        <v>819</v>
      </c>
      <c r="E342" s="151" t="str">
        <f t="shared" si="25"/>
        <v>7400-34.03</v>
      </c>
      <c r="F342" s="165" t="str">
        <f t="shared" si="26"/>
        <v>AG -3--AC -</v>
      </c>
      <c r="G342" s="152" t="s">
        <v>740</v>
      </c>
      <c r="H342" s="152"/>
      <c r="I342" s="161" t="str">
        <f t="shared" si="27"/>
        <v xml:space="preserve">- E- - </v>
      </c>
      <c r="J342" s="152"/>
      <c r="K342" s="152" t="s">
        <v>733</v>
      </c>
      <c r="L342" s="152"/>
      <c r="M342" s="152"/>
      <c r="N342" s="161" t="str">
        <f t="shared" si="28"/>
        <v xml:space="preserve">O  </v>
      </c>
      <c r="O342" s="152" t="s">
        <v>736</v>
      </c>
      <c r="P342" s="152"/>
      <c r="Q342" s="161" t="str">
        <f t="shared" si="29"/>
        <v xml:space="preserve">F   </v>
      </c>
      <c r="R342" s="152" t="s">
        <v>583</v>
      </c>
      <c r="S342" s="152"/>
    </row>
    <row r="343" spans="1:19">
      <c r="A343" s="151" t="s">
        <v>965</v>
      </c>
      <c r="B343" s="152">
        <v>7400</v>
      </c>
      <c r="C343" s="152" t="s">
        <v>968</v>
      </c>
      <c r="D343" s="151" t="s">
        <v>339</v>
      </c>
      <c r="E343" s="151" t="str">
        <f t="shared" si="25"/>
        <v>7400-34.06</v>
      </c>
      <c r="F343" s="165" t="str">
        <f t="shared" si="26"/>
        <v>AG -3--AC -18</v>
      </c>
      <c r="G343" s="152" t="s">
        <v>740</v>
      </c>
      <c r="H343" s="152" t="s">
        <v>759</v>
      </c>
      <c r="I343" s="161" t="str">
        <f t="shared" si="27"/>
        <v xml:space="preserve">CT- - M- </v>
      </c>
      <c r="J343" s="152" t="s">
        <v>732</v>
      </c>
      <c r="K343" s="152"/>
      <c r="L343" s="152" t="s">
        <v>742</v>
      </c>
      <c r="M343" s="152"/>
      <c r="N343" s="161" t="str">
        <f t="shared" si="28"/>
        <v xml:space="preserve">O  </v>
      </c>
      <c r="O343" s="152" t="s">
        <v>736</v>
      </c>
      <c r="P343" s="152"/>
      <c r="Q343" s="161" t="str">
        <f t="shared" si="29"/>
        <v xml:space="preserve">F   </v>
      </c>
      <c r="R343" s="152" t="s">
        <v>583</v>
      </c>
      <c r="S343" s="152"/>
    </row>
    <row r="344" spans="1:19">
      <c r="A344" s="151" t="s">
        <v>965</v>
      </c>
      <c r="B344" s="152">
        <v>7400</v>
      </c>
      <c r="C344" s="152" t="s">
        <v>969</v>
      </c>
      <c r="D344" s="151" t="s">
        <v>340</v>
      </c>
      <c r="E344" s="151" t="str">
        <f t="shared" si="25"/>
        <v>7400-34.08</v>
      </c>
      <c r="F344" s="165" t="str">
        <f t="shared" si="26"/>
        <v>AG -3--AC -18</v>
      </c>
      <c r="G344" s="152" t="s">
        <v>740</v>
      </c>
      <c r="H344" s="152" t="s">
        <v>759</v>
      </c>
      <c r="I344" s="161" t="str">
        <f t="shared" si="27"/>
        <v xml:space="preserve">CT- - M- </v>
      </c>
      <c r="J344" s="152" t="s">
        <v>732</v>
      </c>
      <c r="K344" s="152"/>
      <c r="L344" s="152" t="s">
        <v>742</v>
      </c>
      <c r="M344" s="152"/>
      <c r="N344" s="161" t="str">
        <f t="shared" si="28"/>
        <v xml:space="preserve">O  </v>
      </c>
      <c r="O344" s="152" t="s">
        <v>736</v>
      </c>
      <c r="P344" s="152"/>
      <c r="Q344" s="161" t="str">
        <f t="shared" si="29"/>
        <v xml:space="preserve">F   </v>
      </c>
      <c r="R344" s="152" t="s">
        <v>583</v>
      </c>
      <c r="S344" s="152"/>
    </row>
    <row r="345" spans="1:19">
      <c r="A345" s="151" t="s">
        <v>965</v>
      </c>
      <c r="B345" s="152">
        <v>7400</v>
      </c>
      <c r="C345" s="152" t="s">
        <v>970</v>
      </c>
      <c r="D345" s="151" t="s">
        <v>971</v>
      </c>
      <c r="E345" s="151" t="str">
        <f t="shared" si="25"/>
        <v>7400-37</v>
      </c>
      <c r="F345" s="165" t="str">
        <f t="shared" si="26"/>
        <v>AG ---AC -</v>
      </c>
      <c r="G345" s="152"/>
      <c r="H345" s="152"/>
      <c r="I345" s="161" t="str">
        <f t="shared" si="27"/>
        <v xml:space="preserve">- - - </v>
      </c>
      <c r="J345" s="152"/>
      <c r="K345" s="152"/>
      <c r="L345" s="152"/>
      <c r="M345" s="152"/>
      <c r="N345" s="161" t="str">
        <f t="shared" si="28"/>
        <v xml:space="preserve">  </v>
      </c>
      <c r="O345" s="152"/>
      <c r="P345" s="152"/>
      <c r="Q345" s="161" t="str">
        <f t="shared" si="29"/>
        <v xml:space="preserve">   </v>
      </c>
      <c r="R345" s="152"/>
      <c r="S345" s="152"/>
    </row>
    <row r="346" spans="1:19">
      <c r="A346" s="151" t="s">
        <v>965</v>
      </c>
      <c r="B346" s="152">
        <v>7400</v>
      </c>
      <c r="C346" s="152" t="s">
        <v>972</v>
      </c>
      <c r="D346" s="151" t="s">
        <v>341</v>
      </c>
      <c r="E346" s="151" t="str">
        <f t="shared" si="25"/>
        <v>7400-37.02</v>
      </c>
      <c r="F346" s="165" t="str">
        <f t="shared" si="26"/>
        <v>AG -3--AC -5</v>
      </c>
      <c r="G346" s="152" t="s">
        <v>740</v>
      </c>
      <c r="H346" s="152" t="s">
        <v>876</v>
      </c>
      <c r="I346" s="161" t="str">
        <f t="shared" si="27"/>
        <v xml:space="preserve">- E- - </v>
      </c>
      <c r="J346" s="152"/>
      <c r="K346" s="152" t="s">
        <v>733</v>
      </c>
      <c r="L346" s="152"/>
      <c r="M346" s="152"/>
      <c r="N346" s="161" t="str">
        <f t="shared" si="28"/>
        <v xml:space="preserve">O  </v>
      </c>
      <c r="O346" s="152" t="s">
        <v>736</v>
      </c>
      <c r="P346" s="152"/>
      <c r="Q346" s="161" t="str">
        <f t="shared" si="29"/>
        <v xml:space="preserve">F   </v>
      </c>
      <c r="R346" s="152" t="s">
        <v>583</v>
      </c>
      <c r="S346" s="152"/>
    </row>
    <row r="347" spans="1:19">
      <c r="A347" s="151" t="s">
        <v>965</v>
      </c>
      <c r="B347" s="152">
        <v>7400</v>
      </c>
      <c r="C347" s="152" t="s">
        <v>782</v>
      </c>
      <c r="D347" s="151" t="s">
        <v>783</v>
      </c>
      <c r="E347" s="151" t="str">
        <f t="shared" si="25"/>
        <v>7400-45</v>
      </c>
      <c r="F347" s="165" t="str">
        <f t="shared" si="26"/>
        <v>AG ---AC -</v>
      </c>
      <c r="G347" s="152"/>
      <c r="H347" s="152"/>
      <c r="I347" s="161" t="str">
        <f t="shared" si="27"/>
        <v xml:space="preserve">- - - </v>
      </c>
      <c r="J347" s="152"/>
      <c r="K347" s="152"/>
      <c r="L347" s="152"/>
      <c r="M347" s="152"/>
      <c r="N347" s="161" t="str">
        <f t="shared" si="28"/>
        <v xml:space="preserve">  </v>
      </c>
      <c r="O347" s="152"/>
      <c r="P347" s="152"/>
      <c r="Q347" s="161" t="str">
        <f t="shared" si="29"/>
        <v xml:space="preserve">   </v>
      </c>
      <c r="R347" s="152"/>
      <c r="S347" s="152"/>
    </row>
    <row r="348" spans="1:19">
      <c r="A348" s="151" t="s">
        <v>965</v>
      </c>
      <c r="B348" s="152">
        <v>7400</v>
      </c>
      <c r="C348" s="152" t="s">
        <v>922</v>
      </c>
      <c r="D348" s="151" t="s">
        <v>319</v>
      </c>
      <c r="E348" s="151" t="str">
        <f t="shared" si="25"/>
        <v>7400-45.06</v>
      </c>
      <c r="F348" s="165" t="str">
        <f t="shared" si="26"/>
        <v>AG -3--AC -2</v>
      </c>
      <c r="G348" s="152" t="s">
        <v>740</v>
      </c>
      <c r="H348" s="152" t="s">
        <v>845</v>
      </c>
      <c r="I348" s="161" t="str">
        <f t="shared" si="27"/>
        <v xml:space="preserve">- E- - </v>
      </c>
      <c r="J348" s="152"/>
      <c r="K348" s="152" t="s">
        <v>733</v>
      </c>
      <c r="L348" s="152"/>
      <c r="M348" s="152"/>
      <c r="N348" s="161" t="str">
        <f t="shared" si="28"/>
        <v xml:space="preserve">O  </v>
      </c>
      <c r="O348" s="152" t="s">
        <v>736</v>
      </c>
      <c r="P348" s="152"/>
      <c r="Q348" s="161" t="str">
        <f t="shared" si="29"/>
        <v xml:space="preserve">F   </v>
      </c>
      <c r="R348" s="152" t="s">
        <v>583</v>
      </c>
      <c r="S348" s="152"/>
    </row>
    <row r="349" spans="1:19">
      <c r="A349" s="151" t="s">
        <v>965</v>
      </c>
      <c r="B349" s="152">
        <v>7400</v>
      </c>
      <c r="C349" s="152" t="s">
        <v>799</v>
      </c>
      <c r="D349" s="151" t="s">
        <v>747</v>
      </c>
      <c r="E349" s="151" t="str">
        <f t="shared" si="25"/>
        <v>7400-51</v>
      </c>
      <c r="F349" s="165" t="str">
        <f t="shared" si="26"/>
        <v>AG ---AC -</v>
      </c>
      <c r="G349" s="152"/>
      <c r="H349" s="152"/>
      <c r="I349" s="161" t="str">
        <f t="shared" si="27"/>
        <v xml:space="preserve">- - - </v>
      </c>
      <c r="J349" s="152"/>
      <c r="K349" s="152"/>
      <c r="L349" s="152"/>
      <c r="M349" s="152"/>
      <c r="N349" s="161" t="str">
        <f t="shared" si="28"/>
        <v xml:space="preserve">  </v>
      </c>
      <c r="O349" s="152"/>
      <c r="P349" s="152"/>
      <c r="Q349" s="161" t="str">
        <f t="shared" si="29"/>
        <v xml:space="preserve">   </v>
      </c>
      <c r="R349" s="152"/>
      <c r="S349" s="152"/>
    </row>
    <row r="350" spans="1:19">
      <c r="A350" s="151" t="s">
        <v>965</v>
      </c>
      <c r="B350" s="152">
        <v>7400</v>
      </c>
      <c r="C350" s="152" t="s">
        <v>713</v>
      </c>
      <c r="D350" s="151" t="s">
        <v>342</v>
      </c>
      <c r="E350" s="151" t="str">
        <f t="shared" si="25"/>
        <v>7400-51.13</v>
      </c>
      <c r="F350" s="165" t="str">
        <f t="shared" si="26"/>
        <v>AG -3--AC -18</v>
      </c>
      <c r="G350" s="152">
        <v>3</v>
      </c>
      <c r="H350" s="152">
        <v>18</v>
      </c>
      <c r="I350" s="161" t="str">
        <f t="shared" si="27"/>
        <v xml:space="preserve">CT- - M- </v>
      </c>
      <c r="J350" s="152" t="s">
        <v>732</v>
      </c>
      <c r="K350" s="152"/>
      <c r="L350" s="152" t="s">
        <v>742</v>
      </c>
      <c r="M350" s="152"/>
      <c r="N350" s="161" t="str">
        <f t="shared" si="28"/>
        <v xml:space="preserve">O  </v>
      </c>
      <c r="O350" s="152" t="s">
        <v>736</v>
      </c>
      <c r="P350" s="152"/>
      <c r="Q350" s="161" t="str">
        <f t="shared" si="29"/>
        <v xml:space="preserve">F   </v>
      </c>
      <c r="R350" s="152" t="s">
        <v>583</v>
      </c>
      <c r="S350" s="152"/>
    </row>
    <row r="351" spans="1:19">
      <c r="A351" s="151" t="s">
        <v>965</v>
      </c>
      <c r="B351" s="152">
        <v>7400</v>
      </c>
      <c r="C351" s="152" t="s">
        <v>973</v>
      </c>
      <c r="D351" s="151" t="s">
        <v>974</v>
      </c>
      <c r="E351" s="151" t="str">
        <f t="shared" si="25"/>
        <v>7400-56</v>
      </c>
      <c r="F351" s="165" t="str">
        <f t="shared" si="26"/>
        <v>AG -4--AC -16</v>
      </c>
      <c r="G351" s="152" t="s">
        <v>901</v>
      </c>
      <c r="H351" s="152" t="s">
        <v>610</v>
      </c>
      <c r="I351" s="161" t="str">
        <f t="shared" si="27"/>
        <v xml:space="preserve">CT- - M- </v>
      </c>
      <c r="J351" s="152" t="s">
        <v>732</v>
      </c>
      <c r="K351" s="152"/>
      <c r="L351" s="152" t="s">
        <v>742</v>
      </c>
      <c r="M351" s="152"/>
      <c r="N351" s="161" t="str">
        <f t="shared" si="28"/>
        <v xml:space="preserve">O  </v>
      </c>
      <c r="O351" s="152" t="s">
        <v>736</v>
      </c>
      <c r="P351" s="152"/>
      <c r="Q351" s="161" t="str">
        <f t="shared" si="29"/>
        <v xml:space="preserve">F   </v>
      </c>
      <c r="R351" s="152" t="s">
        <v>583</v>
      </c>
      <c r="S351" s="152"/>
    </row>
    <row r="352" spans="1:19">
      <c r="A352" s="151"/>
      <c r="B352" s="152"/>
      <c r="C352" s="152"/>
      <c r="D352" s="151"/>
      <c r="E352" s="151" t="str">
        <f t="shared" si="25"/>
        <v>-</v>
      </c>
      <c r="F352" s="165" t="str">
        <f t="shared" si="26"/>
        <v>AG ---AC -</v>
      </c>
      <c r="G352" s="152"/>
      <c r="H352" s="152"/>
      <c r="I352" s="161" t="str">
        <f t="shared" si="27"/>
        <v xml:space="preserve">- - - </v>
      </c>
      <c r="J352" s="152"/>
      <c r="K352" s="152"/>
      <c r="L352" s="152"/>
      <c r="M352" s="152"/>
      <c r="N352" s="161" t="str">
        <f t="shared" si="28"/>
        <v xml:space="preserve">  </v>
      </c>
      <c r="O352" s="152"/>
      <c r="P352" s="152"/>
      <c r="Q352" s="161" t="str">
        <f t="shared" si="29"/>
        <v xml:space="preserve">   </v>
      </c>
      <c r="R352" s="152"/>
      <c r="S352" s="152"/>
    </row>
    <row r="353" spans="1:19">
      <c r="A353" s="151" t="s">
        <v>112</v>
      </c>
      <c r="B353" s="152">
        <v>7401</v>
      </c>
      <c r="C353" s="152" t="s">
        <v>753</v>
      </c>
      <c r="D353" s="151" t="s">
        <v>754</v>
      </c>
      <c r="E353" s="151" t="str">
        <f t="shared" si="25"/>
        <v>7401-02</v>
      </c>
      <c r="F353" s="165" t="str">
        <f t="shared" si="26"/>
        <v>AG ---AC -</v>
      </c>
      <c r="G353" s="152"/>
      <c r="H353" s="152"/>
      <c r="I353" s="161" t="str">
        <f t="shared" si="27"/>
        <v xml:space="preserve">- - - </v>
      </c>
      <c r="J353" s="152"/>
      <c r="K353" s="152"/>
      <c r="L353" s="152"/>
      <c r="M353" s="152"/>
      <c r="N353" s="161" t="str">
        <f t="shared" si="28"/>
        <v xml:space="preserve">  </v>
      </c>
      <c r="O353" s="152"/>
      <c r="P353" s="152"/>
      <c r="Q353" s="161" t="str">
        <f t="shared" si="29"/>
        <v xml:space="preserve">   </v>
      </c>
      <c r="R353" s="152"/>
      <c r="S353" s="152"/>
    </row>
    <row r="354" spans="1:19">
      <c r="A354" s="151" t="s">
        <v>112</v>
      </c>
      <c r="B354" s="152">
        <v>7401</v>
      </c>
      <c r="C354" s="152" t="s">
        <v>975</v>
      </c>
      <c r="D354" s="151" t="s">
        <v>391</v>
      </c>
      <c r="E354" s="151" t="str">
        <f t="shared" si="25"/>
        <v>7401-02.01</v>
      </c>
      <c r="F354" s="165" t="str">
        <f t="shared" si="26"/>
        <v>AG -3--AC -20</v>
      </c>
      <c r="G354" s="152" t="s">
        <v>740</v>
      </c>
      <c r="H354" s="152" t="s">
        <v>976</v>
      </c>
      <c r="I354" s="161" t="str">
        <f t="shared" si="27"/>
        <v xml:space="preserve">CT- - M- </v>
      </c>
      <c r="J354" s="152" t="s">
        <v>732</v>
      </c>
      <c r="K354" s="152"/>
      <c r="L354" s="152" t="s">
        <v>742</v>
      </c>
      <c r="M354" s="152"/>
      <c r="N354" s="161" t="str">
        <f t="shared" si="28"/>
        <v xml:space="preserve">O  </v>
      </c>
      <c r="O354" s="152" t="s">
        <v>736</v>
      </c>
      <c r="P354" s="152"/>
      <c r="Q354" s="161" t="str">
        <f t="shared" si="29"/>
        <v xml:space="preserve">F   </v>
      </c>
      <c r="R354" s="152" t="s">
        <v>583</v>
      </c>
      <c r="S354" s="152"/>
    </row>
    <row r="355" spans="1:19">
      <c r="A355" s="151" t="s">
        <v>112</v>
      </c>
      <c r="B355" s="152">
        <v>7401</v>
      </c>
      <c r="C355" s="152" t="s">
        <v>977</v>
      </c>
      <c r="D355" s="151" t="s">
        <v>978</v>
      </c>
      <c r="E355" s="151" t="str">
        <f t="shared" si="25"/>
        <v>7401-02.05</v>
      </c>
      <c r="F355" s="165" t="str">
        <f t="shared" si="26"/>
        <v>AG -3--AC -20</v>
      </c>
      <c r="G355" s="152" t="s">
        <v>740</v>
      </c>
      <c r="H355" s="152" t="s">
        <v>976</v>
      </c>
      <c r="I355" s="161" t="str">
        <f t="shared" si="27"/>
        <v xml:space="preserve">CT- - M- </v>
      </c>
      <c r="J355" s="152" t="s">
        <v>732</v>
      </c>
      <c r="K355" s="152"/>
      <c r="L355" s="152" t="s">
        <v>742</v>
      </c>
      <c r="M355" s="152"/>
      <c r="N355" s="161" t="str">
        <f t="shared" si="28"/>
        <v xml:space="preserve">O  </v>
      </c>
      <c r="O355" s="152" t="s">
        <v>736</v>
      </c>
      <c r="P355" s="152"/>
      <c r="Q355" s="161" t="str">
        <f t="shared" si="29"/>
        <v xml:space="preserve">F   </v>
      </c>
      <c r="R355" s="152" t="s">
        <v>583</v>
      </c>
      <c r="S355" s="152"/>
    </row>
    <row r="356" spans="1:19">
      <c r="A356" s="151" t="s">
        <v>112</v>
      </c>
      <c r="B356" s="152">
        <v>7401</v>
      </c>
      <c r="C356" s="152" t="s">
        <v>979</v>
      </c>
      <c r="D356" s="151" t="s">
        <v>980</v>
      </c>
      <c r="E356" s="151" t="str">
        <f t="shared" si="25"/>
        <v>7401-02.08</v>
      </c>
      <c r="F356" s="165" t="str">
        <f t="shared" si="26"/>
        <v>AG -3--AC -20</v>
      </c>
      <c r="G356" s="152" t="s">
        <v>740</v>
      </c>
      <c r="H356" s="152" t="s">
        <v>976</v>
      </c>
      <c r="I356" s="161" t="str">
        <f t="shared" si="27"/>
        <v xml:space="preserve">CT- - M- </v>
      </c>
      <c r="J356" s="152" t="s">
        <v>732</v>
      </c>
      <c r="K356" s="152"/>
      <c r="L356" s="152" t="s">
        <v>742</v>
      </c>
      <c r="M356" s="152"/>
      <c r="N356" s="161" t="str">
        <f t="shared" si="28"/>
        <v xml:space="preserve">O  </v>
      </c>
      <c r="O356" s="152" t="s">
        <v>736</v>
      </c>
      <c r="P356" s="152"/>
      <c r="Q356" s="161" t="str">
        <f t="shared" si="29"/>
        <v xml:space="preserve">F   </v>
      </c>
      <c r="R356" s="152" t="s">
        <v>583</v>
      </c>
      <c r="S356" s="152"/>
    </row>
    <row r="357" spans="1:19">
      <c r="A357" s="151" t="s">
        <v>112</v>
      </c>
      <c r="B357" s="152">
        <v>7401</v>
      </c>
      <c r="C357" s="152" t="s">
        <v>641</v>
      </c>
      <c r="D357" s="151" t="s">
        <v>981</v>
      </c>
      <c r="E357" s="151" t="str">
        <f t="shared" si="25"/>
        <v>7401-12</v>
      </c>
      <c r="F357" s="165" t="str">
        <f t="shared" si="26"/>
        <v>AG ---AC -</v>
      </c>
      <c r="G357" s="152"/>
      <c r="H357" s="152"/>
      <c r="I357" s="161" t="str">
        <f t="shared" si="27"/>
        <v xml:space="preserve">- - - </v>
      </c>
      <c r="J357" s="152"/>
      <c r="K357" s="152"/>
      <c r="L357" s="152"/>
      <c r="M357" s="152"/>
      <c r="N357" s="161" t="str">
        <f t="shared" si="28"/>
        <v xml:space="preserve">  </v>
      </c>
      <c r="O357" s="152"/>
      <c r="P357" s="152"/>
      <c r="Q357" s="161" t="str">
        <f t="shared" si="29"/>
        <v xml:space="preserve">   </v>
      </c>
      <c r="R357" s="152"/>
      <c r="S357" s="152"/>
    </row>
    <row r="358" spans="1:19">
      <c r="A358" s="151" t="s">
        <v>112</v>
      </c>
      <c r="B358" s="152">
        <v>7401</v>
      </c>
      <c r="C358" s="152" t="s">
        <v>982</v>
      </c>
      <c r="D358" s="151" t="s">
        <v>395</v>
      </c>
      <c r="E358" s="151" t="str">
        <f t="shared" si="25"/>
        <v>7401-12.02</v>
      </c>
      <c r="F358" s="165" t="str">
        <f t="shared" si="26"/>
        <v>AG -5--AC -</v>
      </c>
      <c r="G358" s="152" t="s">
        <v>876</v>
      </c>
      <c r="H358" s="152"/>
      <c r="I358" s="161" t="str">
        <f t="shared" si="27"/>
        <v xml:space="preserve">- E- - </v>
      </c>
      <c r="J358" s="152"/>
      <c r="K358" s="152" t="s">
        <v>733</v>
      </c>
      <c r="L358" s="152"/>
      <c r="M358" s="152"/>
      <c r="N358" s="161" t="str">
        <f t="shared" si="28"/>
        <v xml:space="preserve">O  </v>
      </c>
      <c r="O358" s="152" t="s">
        <v>736</v>
      </c>
      <c r="P358" s="152"/>
      <c r="Q358" s="161" t="str">
        <f t="shared" si="29"/>
        <v xml:space="preserve">F   </v>
      </c>
      <c r="R358" s="152" t="s">
        <v>583</v>
      </c>
      <c r="S358" s="152"/>
    </row>
    <row r="359" spans="1:19">
      <c r="A359" s="151" t="s">
        <v>112</v>
      </c>
      <c r="B359" s="152">
        <v>7401</v>
      </c>
      <c r="C359" s="152" t="s">
        <v>983</v>
      </c>
      <c r="D359" s="151" t="s">
        <v>396</v>
      </c>
      <c r="E359" s="151" t="str">
        <f t="shared" si="25"/>
        <v>7401-12.03</v>
      </c>
      <c r="F359" s="165" t="str">
        <f t="shared" si="26"/>
        <v>AG -3--AC -</v>
      </c>
      <c r="G359" s="152" t="s">
        <v>740</v>
      </c>
      <c r="H359" s="152"/>
      <c r="I359" s="161" t="str">
        <f t="shared" si="27"/>
        <v xml:space="preserve">- E- - </v>
      </c>
      <c r="J359" s="152"/>
      <c r="K359" s="152" t="s">
        <v>733</v>
      </c>
      <c r="L359" s="152"/>
      <c r="M359" s="152"/>
      <c r="N359" s="161" t="str">
        <f t="shared" si="28"/>
        <v xml:space="preserve">O  </v>
      </c>
      <c r="O359" s="152" t="s">
        <v>736</v>
      </c>
      <c r="P359" s="152"/>
      <c r="Q359" s="161" t="str">
        <f t="shared" si="29"/>
        <v xml:space="preserve">F   </v>
      </c>
      <c r="R359" s="152" t="s">
        <v>583</v>
      </c>
      <c r="S359" s="152"/>
    </row>
    <row r="360" spans="1:19">
      <c r="A360" s="151" t="s">
        <v>112</v>
      </c>
      <c r="B360" s="152">
        <v>7401</v>
      </c>
      <c r="C360" s="152" t="s">
        <v>976</v>
      </c>
      <c r="D360" s="151" t="s">
        <v>984</v>
      </c>
      <c r="E360" s="151" t="str">
        <f t="shared" si="25"/>
        <v>7401-20</v>
      </c>
      <c r="F360" s="165" t="str">
        <f t="shared" si="26"/>
        <v>AG ---AC -</v>
      </c>
      <c r="G360" s="152"/>
      <c r="H360" s="152"/>
      <c r="I360" s="161" t="str">
        <f t="shared" si="27"/>
        <v xml:space="preserve">- - - </v>
      </c>
      <c r="J360" s="152"/>
      <c r="K360" s="152"/>
      <c r="L360" s="152"/>
      <c r="M360" s="152"/>
      <c r="N360" s="161" t="str">
        <f t="shared" si="28"/>
        <v xml:space="preserve">  </v>
      </c>
      <c r="O360" s="152"/>
      <c r="P360" s="152"/>
      <c r="Q360" s="161" t="str">
        <f t="shared" si="29"/>
        <v xml:space="preserve">   </v>
      </c>
      <c r="R360" s="152"/>
      <c r="S360" s="152"/>
    </row>
    <row r="361" spans="1:19">
      <c r="A361" s="151" t="s">
        <v>112</v>
      </c>
      <c r="B361" s="152">
        <v>7401</v>
      </c>
      <c r="C361" s="152" t="s">
        <v>985</v>
      </c>
      <c r="D361" s="151" t="s">
        <v>397</v>
      </c>
      <c r="E361" s="151" t="str">
        <f t="shared" si="25"/>
        <v>7401-20.01</v>
      </c>
      <c r="F361" s="165" t="str">
        <f t="shared" si="26"/>
        <v>AG -3--AC -18</v>
      </c>
      <c r="G361" s="152" t="s">
        <v>740</v>
      </c>
      <c r="H361" s="152" t="s">
        <v>759</v>
      </c>
      <c r="I361" s="161" t="str">
        <f t="shared" si="27"/>
        <v xml:space="preserve">- E- - </v>
      </c>
      <c r="J361" s="152"/>
      <c r="K361" s="152" t="s">
        <v>733</v>
      </c>
      <c r="L361" s="152"/>
      <c r="M361" s="152"/>
      <c r="N361" s="161" t="str">
        <f t="shared" si="28"/>
        <v xml:space="preserve">O  </v>
      </c>
      <c r="O361" s="152" t="s">
        <v>736</v>
      </c>
      <c r="P361" s="152"/>
      <c r="Q361" s="161" t="str">
        <f t="shared" si="29"/>
        <v xml:space="preserve">F   </v>
      </c>
      <c r="R361" s="152" t="s">
        <v>583</v>
      </c>
      <c r="S361" s="152"/>
    </row>
    <row r="362" spans="1:19">
      <c r="A362" s="151" t="s">
        <v>112</v>
      </c>
      <c r="B362" s="152">
        <v>7401</v>
      </c>
      <c r="C362" s="152" t="s">
        <v>714</v>
      </c>
      <c r="D362" s="151" t="s">
        <v>760</v>
      </c>
      <c r="E362" s="151" t="str">
        <f t="shared" si="25"/>
        <v>7401-23</v>
      </c>
      <c r="F362" s="165" t="str">
        <f t="shared" si="26"/>
        <v>AG -3--AC -18</v>
      </c>
      <c r="G362" s="152" t="s">
        <v>740</v>
      </c>
      <c r="H362" s="152" t="s">
        <v>759</v>
      </c>
      <c r="I362" s="161" t="str">
        <f t="shared" si="27"/>
        <v>- - M- S</v>
      </c>
      <c r="J362" s="152"/>
      <c r="K362" s="152"/>
      <c r="L362" s="152" t="s">
        <v>742</v>
      </c>
      <c r="M362" s="152" t="s">
        <v>735</v>
      </c>
      <c r="N362" s="161" t="str">
        <f t="shared" si="28"/>
        <v xml:space="preserve">O  </v>
      </c>
      <c r="O362" s="152" t="s">
        <v>736</v>
      </c>
      <c r="P362" s="152"/>
      <c r="Q362" s="161" t="str">
        <f t="shared" si="29"/>
        <v xml:space="preserve">F   </v>
      </c>
      <c r="R362" s="152" t="s">
        <v>583</v>
      </c>
      <c r="S362" s="152"/>
    </row>
    <row r="363" spans="1:19">
      <c r="A363" s="151" t="s">
        <v>112</v>
      </c>
      <c r="B363" s="152">
        <v>7401</v>
      </c>
      <c r="C363" s="152" t="s">
        <v>986</v>
      </c>
      <c r="D363" s="151" t="s">
        <v>987</v>
      </c>
      <c r="E363" s="151" t="str">
        <f t="shared" si="25"/>
        <v>7401-30</v>
      </c>
      <c r="F363" s="165" t="str">
        <f t="shared" si="26"/>
        <v>AG -3--AC -8</v>
      </c>
      <c r="G363" s="152" t="s">
        <v>740</v>
      </c>
      <c r="H363" s="152" t="s">
        <v>741</v>
      </c>
      <c r="I363" s="161" t="str">
        <f t="shared" si="27"/>
        <v xml:space="preserve">- E- - </v>
      </c>
      <c r="J363" s="152"/>
      <c r="K363" s="152" t="s">
        <v>733</v>
      </c>
      <c r="L363" s="152"/>
      <c r="M363" s="152"/>
      <c r="N363" s="161" t="str">
        <f t="shared" si="28"/>
        <v xml:space="preserve">O  </v>
      </c>
      <c r="O363" s="152" t="s">
        <v>736</v>
      </c>
      <c r="P363" s="152"/>
      <c r="Q363" s="161" t="str">
        <f t="shared" si="29"/>
        <v xml:space="preserve">F   </v>
      </c>
      <c r="R363" s="152" t="s">
        <v>583</v>
      </c>
      <c r="S363" s="152"/>
    </row>
    <row r="364" spans="1:19">
      <c r="A364" s="151" t="s">
        <v>112</v>
      </c>
      <c r="B364" s="152">
        <v>7401</v>
      </c>
      <c r="C364" s="152" t="s">
        <v>692</v>
      </c>
      <c r="D364" s="151" t="s">
        <v>988</v>
      </c>
      <c r="E364" s="151" t="str">
        <f t="shared" si="25"/>
        <v>7401-32</v>
      </c>
      <c r="F364" s="165" t="str">
        <f t="shared" si="26"/>
        <v>AG -3--AC -80</v>
      </c>
      <c r="G364" s="152" t="s">
        <v>740</v>
      </c>
      <c r="H364" s="152" t="s">
        <v>989</v>
      </c>
      <c r="I364" s="161" t="str">
        <f t="shared" si="27"/>
        <v>- - M- S</v>
      </c>
      <c r="J364" s="152"/>
      <c r="K364" s="152"/>
      <c r="L364" s="152" t="s">
        <v>742</v>
      </c>
      <c r="M364" s="152" t="s">
        <v>735</v>
      </c>
      <c r="N364" s="161" t="str">
        <f t="shared" si="28"/>
        <v xml:space="preserve">O  </v>
      </c>
      <c r="O364" s="152" t="s">
        <v>736</v>
      </c>
      <c r="P364" s="152"/>
      <c r="Q364" s="161" t="str">
        <f t="shared" si="29"/>
        <v xml:space="preserve">F   </v>
      </c>
      <c r="R364" s="152" t="s">
        <v>583</v>
      </c>
      <c r="S364" s="152"/>
    </row>
    <row r="365" spans="1:19">
      <c r="A365" s="151" t="s">
        <v>112</v>
      </c>
      <c r="B365" s="152">
        <v>7401</v>
      </c>
      <c r="C365" s="152" t="s">
        <v>749</v>
      </c>
      <c r="D365" s="151" t="s">
        <v>746</v>
      </c>
      <c r="E365" s="151" t="str">
        <f t="shared" si="25"/>
        <v>7401-34</v>
      </c>
      <c r="F365" s="165" t="str">
        <f t="shared" si="26"/>
        <v>AG ---AC -</v>
      </c>
      <c r="G365" s="152"/>
      <c r="H365" s="152"/>
      <c r="I365" s="161" t="str">
        <f t="shared" si="27"/>
        <v xml:space="preserve">- - - </v>
      </c>
      <c r="J365" s="152"/>
      <c r="K365" s="152"/>
      <c r="L365" s="152"/>
      <c r="M365" s="152"/>
      <c r="N365" s="161" t="str">
        <f t="shared" si="28"/>
        <v xml:space="preserve">  </v>
      </c>
      <c r="O365" s="152"/>
      <c r="P365" s="152"/>
      <c r="Q365" s="161" t="str">
        <f t="shared" si="29"/>
        <v xml:space="preserve">   </v>
      </c>
      <c r="R365" s="152"/>
      <c r="S365" s="152"/>
    </row>
    <row r="366" spans="1:19">
      <c r="A366" s="151" t="s">
        <v>112</v>
      </c>
      <c r="B366" s="152">
        <v>7401</v>
      </c>
      <c r="C366" s="152" t="s">
        <v>712</v>
      </c>
      <c r="D366" s="151" t="s">
        <v>338</v>
      </c>
      <c r="E366" s="151" t="str">
        <f t="shared" si="25"/>
        <v>7401-34.01</v>
      </c>
      <c r="F366" s="165" t="str">
        <f t="shared" si="26"/>
        <v>AG -3--AC -8</v>
      </c>
      <c r="G366" s="152" t="s">
        <v>740</v>
      </c>
      <c r="H366" s="152" t="s">
        <v>741</v>
      </c>
      <c r="I366" s="161" t="str">
        <f t="shared" si="27"/>
        <v xml:space="preserve">CT- - M- </v>
      </c>
      <c r="J366" s="152" t="s">
        <v>732</v>
      </c>
      <c r="K366" s="152"/>
      <c r="L366" s="152" t="s">
        <v>742</v>
      </c>
      <c r="M366" s="152"/>
      <c r="N366" s="161" t="str">
        <f t="shared" si="28"/>
        <v xml:space="preserve">O  </v>
      </c>
      <c r="O366" s="152" t="s">
        <v>736</v>
      </c>
      <c r="P366" s="152"/>
      <c r="Q366" s="161" t="str">
        <f t="shared" si="29"/>
        <v xml:space="preserve">F   </v>
      </c>
      <c r="R366" s="152" t="s">
        <v>583</v>
      </c>
      <c r="S366" s="152"/>
    </row>
    <row r="367" spans="1:19">
      <c r="A367" s="151" t="s">
        <v>112</v>
      </c>
      <c r="B367" s="152">
        <v>7401</v>
      </c>
      <c r="C367" s="152" t="s">
        <v>691</v>
      </c>
      <c r="D367" s="151" t="s">
        <v>819</v>
      </c>
      <c r="E367" s="151" t="str">
        <f t="shared" si="25"/>
        <v>7401-34.03</v>
      </c>
      <c r="F367" s="165" t="str">
        <f t="shared" si="26"/>
        <v>AG -3--AC -</v>
      </c>
      <c r="G367" s="152" t="s">
        <v>740</v>
      </c>
      <c r="H367" s="152"/>
      <c r="I367" s="161" t="str">
        <f t="shared" si="27"/>
        <v xml:space="preserve">- E- - </v>
      </c>
      <c r="J367" s="152"/>
      <c r="K367" s="152" t="s">
        <v>733</v>
      </c>
      <c r="L367" s="152"/>
      <c r="M367" s="152"/>
      <c r="N367" s="161" t="str">
        <f t="shared" si="28"/>
        <v xml:space="preserve">O  </v>
      </c>
      <c r="O367" s="152" t="s">
        <v>736</v>
      </c>
      <c r="P367" s="152"/>
      <c r="Q367" s="161" t="str">
        <f t="shared" si="29"/>
        <v xml:space="preserve">F   </v>
      </c>
      <c r="R367" s="152" t="s">
        <v>583</v>
      </c>
      <c r="S367" s="152"/>
    </row>
    <row r="368" spans="1:19">
      <c r="A368" s="151" t="s">
        <v>112</v>
      </c>
      <c r="B368" s="152">
        <v>7401</v>
      </c>
      <c r="C368" s="152" t="s">
        <v>970</v>
      </c>
      <c r="D368" s="151" t="s">
        <v>971</v>
      </c>
      <c r="E368" s="151" t="str">
        <f t="shared" si="25"/>
        <v>7401-37</v>
      </c>
      <c r="F368" s="165" t="str">
        <f t="shared" si="26"/>
        <v>AG ---AC -</v>
      </c>
      <c r="G368" s="152"/>
      <c r="H368" s="152"/>
      <c r="I368" s="161" t="str">
        <f t="shared" si="27"/>
        <v xml:space="preserve">- - - </v>
      </c>
      <c r="J368" s="152"/>
      <c r="K368" s="152"/>
      <c r="L368" s="152"/>
      <c r="M368" s="152"/>
      <c r="N368" s="161" t="str">
        <f t="shared" si="28"/>
        <v xml:space="preserve">  </v>
      </c>
      <c r="O368" s="152"/>
      <c r="P368" s="152"/>
      <c r="Q368" s="161" t="str">
        <f t="shared" si="29"/>
        <v xml:space="preserve">   </v>
      </c>
      <c r="R368" s="152"/>
      <c r="S368" s="152"/>
    </row>
    <row r="369" spans="1:19">
      <c r="A369" s="151" t="s">
        <v>112</v>
      </c>
      <c r="B369" s="152">
        <v>7401</v>
      </c>
      <c r="C369" s="152" t="s">
        <v>990</v>
      </c>
      <c r="D369" s="151" t="s">
        <v>991</v>
      </c>
      <c r="E369" s="151" t="str">
        <f t="shared" si="25"/>
        <v>7401-37.01</v>
      </c>
      <c r="F369" s="165" t="str">
        <f t="shared" si="26"/>
        <v>AG -3--AC -5</v>
      </c>
      <c r="G369" s="152" t="s">
        <v>740</v>
      </c>
      <c r="H369" s="152" t="s">
        <v>876</v>
      </c>
      <c r="I369" s="161" t="str">
        <f t="shared" si="27"/>
        <v xml:space="preserve">- E- - </v>
      </c>
      <c r="J369" s="152"/>
      <c r="K369" s="152" t="s">
        <v>733</v>
      </c>
      <c r="L369" s="152"/>
      <c r="M369" s="152"/>
      <c r="N369" s="161" t="str">
        <f t="shared" si="28"/>
        <v xml:space="preserve">O  </v>
      </c>
      <c r="O369" s="152" t="s">
        <v>736</v>
      </c>
      <c r="P369" s="152"/>
      <c r="Q369" s="161" t="str">
        <f t="shared" si="29"/>
        <v xml:space="preserve">F   </v>
      </c>
      <c r="R369" s="152" t="s">
        <v>583</v>
      </c>
      <c r="S369" s="152"/>
    </row>
    <row r="370" spans="1:19">
      <c r="A370" s="151" t="s">
        <v>112</v>
      </c>
      <c r="B370" s="152">
        <v>7401</v>
      </c>
      <c r="C370" s="152" t="s">
        <v>791</v>
      </c>
      <c r="D370" s="151" t="s">
        <v>792</v>
      </c>
      <c r="E370" s="151" t="str">
        <f t="shared" si="25"/>
        <v>7401-40</v>
      </c>
      <c r="F370" s="165" t="str">
        <f t="shared" si="26"/>
        <v>AG ---AC -</v>
      </c>
      <c r="G370" s="152"/>
      <c r="H370" s="152"/>
      <c r="I370" s="161" t="str">
        <f t="shared" si="27"/>
        <v xml:space="preserve">- - - </v>
      </c>
      <c r="J370" s="152"/>
      <c r="K370" s="152"/>
      <c r="L370" s="152"/>
      <c r="M370" s="152"/>
      <c r="N370" s="161" t="str">
        <f t="shared" si="28"/>
        <v xml:space="preserve">  </v>
      </c>
      <c r="O370" s="152"/>
      <c r="P370" s="152"/>
      <c r="Q370" s="161" t="str">
        <f t="shared" si="29"/>
        <v xml:space="preserve">   </v>
      </c>
      <c r="R370" s="152"/>
      <c r="S370" s="152"/>
    </row>
    <row r="371" spans="1:19">
      <c r="A371" s="151" t="s">
        <v>112</v>
      </c>
      <c r="B371" s="152">
        <v>7401</v>
      </c>
      <c r="C371" s="152" t="s">
        <v>992</v>
      </c>
      <c r="D371" s="151" t="s">
        <v>993</v>
      </c>
      <c r="E371" s="151" t="str">
        <f t="shared" si="25"/>
        <v>7401-40.02</v>
      </c>
      <c r="F371" s="165" t="str">
        <f t="shared" si="26"/>
        <v>AG -5--AC -6</v>
      </c>
      <c r="G371" s="152" t="s">
        <v>876</v>
      </c>
      <c r="H371" s="152" t="s">
        <v>954</v>
      </c>
      <c r="I371" s="161" t="str">
        <f t="shared" si="27"/>
        <v xml:space="preserve">CT- - M- </v>
      </c>
      <c r="J371" s="152" t="s">
        <v>732</v>
      </c>
      <c r="K371" s="152"/>
      <c r="L371" s="152" t="s">
        <v>742</v>
      </c>
      <c r="M371" s="152"/>
      <c r="N371" s="161" t="str">
        <f t="shared" si="28"/>
        <v xml:space="preserve">O  </v>
      </c>
      <c r="O371" s="152" t="s">
        <v>736</v>
      </c>
      <c r="P371" s="152"/>
      <c r="Q371" s="161" t="str">
        <f t="shared" si="29"/>
        <v xml:space="preserve">F   </v>
      </c>
      <c r="R371" s="152" t="s">
        <v>583</v>
      </c>
      <c r="S371" s="152"/>
    </row>
    <row r="372" spans="1:19">
      <c r="A372" s="151" t="s">
        <v>112</v>
      </c>
      <c r="B372" s="152">
        <v>7401</v>
      </c>
      <c r="C372" s="152" t="s">
        <v>994</v>
      </c>
      <c r="D372" s="151" t="s">
        <v>995</v>
      </c>
      <c r="E372" s="151" t="str">
        <f t="shared" si="25"/>
        <v>7401-42</v>
      </c>
      <c r="F372" s="165" t="str">
        <f t="shared" si="26"/>
        <v>AG ---AC -</v>
      </c>
      <c r="G372" s="152"/>
      <c r="H372" s="152"/>
      <c r="I372" s="161" t="str">
        <f t="shared" si="27"/>
        <v xml:space="preserve">- - - </v>
      </c>
      <c r="J372" s="152"/>
      <c r="K372" s="152"/>
      <c r="L372" s="152"/>
      <c r="M372" s="152"/>
      <c r="N372" s="161" t="str">
        <f t="shared" si="28"/>
        <v xml:space="preserve">  </v>
      </c>
      <c r="O372" s="152"/>
      <c r="P372" s="152"/>
      <c r="Q372" s="161" t="str">
        <f t="shared" si="29"/>
        <v xml:space="preserve">   </v>
      </c>
      <c r="R372" s="152"/>
      <c r="S372" s="152"/>
    </row>
    <row r="373" spans="1:19">
      <c r="A373" s="151" t="s">
        <v>112</v>
      </c>
      <c r="B373" s="152">
        <v>7401</v>
      </c>
      <c r="C373" s="152" t="s">
        <v>996</v>
      </c>
      <c r="D373" s="151" t="s">
        <v>402</v>
      </c>
      <c r="E373" s="151" t="str">
        <f t="shared" si="25"/>
        <v>7401-42.01</v>
      </c>
      <c r="F373" s="165" t="str">
        <f t="shared" si="26"/>
        <v>AG -3--AC -8</v>
      </c>
      <c r="G373" s="152" t="s">
        <v>740</v>
      </c>
      <c r="H373" s="152" t="s">
        <v>741</v>
      </c>
      <c r="I373" s="161" t="str">
        <f t="shared" si="27"/>
        <v xml:space="preserve">CT- - M- </v>
      </c>
      <c r="J373" s="152" t="s">
        <v>732</v>
      </c>
      <c r="K373" s="152"/>
      <c r="L373" s="152" t="s">
        <v>742</v>
      </c>
      <c r="M373" s="152"/>
      <c r="N373" s="161" t="str">
        <f t="shared" si="28"/>
        <v xml:space="preserve">O  </v>
      </c>
      <c r="O373" s="152" t="s">
        <v>736</v>
      </c>
      <c r="P373" s="152"/>
      <c r="Q373" s="161" t="str">
        <f t="shared" si="29"/>
        <v xml:space="preserve">F   </v>
      </c>
      <c r="R373" s="152" t="s">
        <v>583</v>
      </c>
      <c r="S373" s="152"/>
    </row>
    <row r="374" spans="1:19">
      <c r="A374" s="151" t="s">
        <v>112</v>
      </c>
      <c r="B374" s="152">
        <v>7401</v>
      </c>
      <c r="C374" s="152" t="s">
        <v>997</v>
      </c>
      <c r="D374" s="151" t="s">
        <v>998</v>
      </c>
      <c r="E374" s="151" t="str">
        <f t="shared" si="25"/>
        <v>7401-42.02</v>
      </c>
      <c r="F374" s="165" t="str">
        <f t="shared" si="26"/>
        <v>AG -3--AC -8</v>
      </c>
      <c r="G374" s="152" t="s">
        <v>740</v>
      </c>
      <c r="H374" s="152" t="s">
        <v>741</v>
      </c>
      <c r="I374" s="161" t="str">
        <f t="shared" si="27"/>
        <v xml:space="preserve">CT- - M- </v>
      </c>
      <c r="J374" s="152" t="s">
        <v>732</v>
      </c>
      <c r="K374" s="152"/>
      <c r="L374" s="152" t="s">
        <v>742</v>
      </c>
      <c r="M374" s="152"/>
      <c r="N374" s="161" t="str">
        <f t="shared" si="28"/>
        <v xml:space="preserve">O  </v>
      </c>
      <c r="O374" s="152" t="s">
        <v>736</v>
      </c>
      <c r="P374" s="152"/>
      <c r="Q374" s="161" t="str">
        <f t="shared" si="29"/>
        <v xml:space="preserve">F   </v>
      </c>
      <c r="R374" s="152" t="s">
        <v>583</v>
      </c>
      <c r="S374" s="152"/>
    </row>
    <row r="375" spans="1:19">
      <c r="A375" s="151" t="s">
        <v>112</v>
      </c>
      <c r="B375" s="152">
        <v>7401</v>
      </c>
      <c r="C375" s="152" t="s">
        <v>782</v>
      </c>
      <c r="D375" s="151" t="s">
        <v>822</v>
      </c>
      <c r="E375" s="151" t="str">
        <f t="shared" si="25"/>
        <v>7401-45</v>
      </c>
      <c r="F375" s="165" t="str">
        <f t="shared" si="26"/>
        <v>AG ---AC -</v>
      </c>
      <c r="G375" s="152"/>
      <c r="H375" s="152"/>
      <c r="I375" s="161" t="str">
        <f t="shared" si="27"/>
        <v xml:space="preserve">- - - </v>
      </c>
      <c r="J375" s="152"/>
      <c r="K375" s="152"/>
      <c r="L375" s="152"/>
      <c r="M375" s="152"/>
      <c r="N375" s="161" t="str">
        <f t="shared" si="28"/>
        <v xml:space="preserve">  </v>
      </c>
      <c r="O375" s="152"/>
      <c r="P375" s="152"/>
      <c r="Q375" s="161" t="str">
        <f t="shared" si="29"/>
        <v xml:space="preserve">   </v>
      </c>
      <c r="R375" s="152"/>
      <c r="S375" s="152"/>
    </row>
    <row r="376" spans="1:19">
      <c r="A376" s="151" t="s">
        <v>112</v>
      </c>
      <c r="B376" s="152">
        <v>7401</v>
      </c>
      <c r="C376" s="152" t="s">
        <v>784</v>
      </c>
      <c r="D376" s="151" t="s">
        <v>404</v>
      </c>
      <c r="E376" s="151" t="str">
        <f t="shared" si="25"/>
        <v>7401-45.02</v>
      </c>
      <c r="F376" s="165" t="str">
        <f t="shared" si="26"/>
        <v>AG -3--AC -8</v>
      </c>
      <c r="G376" s="152" t="s">
        <v>740</v>
      </c>
      <c r="H376" s="152" t="s">
        <v>741</v>
      </c>
      <c r="I376" s="161" t="str">
        <f t="shared" si="27"/>
        <v xml:space="preserve">CT- - M- </v>
      </c>
      <c r="J376" s="152" t="s">
        <v>732</v>
      </c>
      <c r="K376" s="152"/>
      <c r="L376" s="152" t="s">
        <v>742</v>
      </c>
      <c r="M376" s="152"/>
      <c r="N376" s="161" t="str">
        <f t="shared" si="28"/>
        <v xml:space="preserve">O  </v>
      </c>
      <c r="O376" s="152" t="s">
        <v>736</v>
      </c>
      <c r="P376" s="152"/>
      <c r="Q376" s="161" t="str">
        <f t="shared" si="29"/>
        <v xml:space="preserve">F   </v>
      </c>
      <c r="R376" s="152" t="s">
        <v>583</v>
      </c>
      <c r="S376" s="152"/>
    </row>
    <row r="377" spans="1:19">
      <c r="A377" s="151" t="s">
        <v>112</v>
      </c>
      <c r="B377" s="152">
        <v>7401</v>
      </c>
      <c r="C377" s="152" t="s">
        <v>999</v>
      </c>
      <c r="D377" s="151" t="s">
        <v>405</v>
      </c>
      <c r="E377" s="151" t="str">
        <f t="shared" si="25"/>
        <v>7401-45.03</v>
      </c>
      <c r="F377" s="165" t="str">
        <f t="shared" si="26"/>
        <v>AG -3--AC -8</v>
      </c>
      <c r="G377" s="152" t="s">
        <v>740</v>
      </c>
      <c r="H377" s="152" t="s">
        <v>741</v>
      </c>
      <c r="I377" s="161" t="str">
        <f t="shared" si="27"/>
        <v xml:space="preserve">CT- - M- </v>
      </c>
      <c r="J377" s="152" t="s">
        <v>732</v>
      </c>
      <c r="K377" s="152"/>
      <c r="L377" s="152" t="s">
        <v>742</v>
      </c>
      <c r="M377" s="152"/>
      <c r="N377" s="161" t="str">
        <f t="shared" si="28"/>
        <v xml:space="preserve">O  </v>
      </c>
      <c r="O377" s="152" t="s">
        <v>736</v>
      </c>
      <c r="P377" s="152"/>
      <c r="Q377" s="161" t="str">
        <f t="shared" si="29"/>
        <v xml:space="preserve">F   </v>
      </c>
      <c r="R377" s="152" t="s">
        <v>583</v>
      </c>
      <c r="S377" s="152"/>
    </row>
    <row r="378" spans="1:19">
      <c r="A378" s="151" t="s">
        <v>112</v>
      </c>
      <c r="B378" s="152">
        <v>7401</v>
      </c>
      <c r="C378" s="152" t="s">
        <v>869</v>
      </c>
      <c r="D378" s="151" t="s">
        <v>1000</v>
      </c>
      <c r="E378" s="151" t="str">
        <f t="shared" si="25"/>
        <v>7401-45.12</v>
      </c>
      <c r="F378" s="165" t="str">
        <f t="shared" si="26"/>
        <v>AG -3--AC -8</v>
      </c>
      <c r="G378" s="152" t="s">
        <v>740</v>
      </c>
      <c r="H378" s="152" t="s">
        <v>741</v>
      </c>
      <c r="I378" s="161" t="str">
        <f t="shared" si="27"/>
        <v xml:space="preserve">CT- - M- </v>
      </c>
      <c r="J378" s="152" t="s">
        <v>732</v>
      </c>
      <c r="K378" s="152"/>
      <c r="L378" s="152" t="s">
        <v>742</v>
      </c>
      <c r="M378" s="152"/>
      <c r="N378" s="161" t="str">
        <f t="shared" si="28"/>
        <v xml:space="preserve">O  </v>
      </c>
      <c r="O378" s="152" t="s">
        <v>736</v>
      </c>
      <c r="P378" s="152"/>
      <c r="Q378" s="161" t="str">
        <f t="shared" si="29"/>
        <v xml:space="preserve">F   </v>
      </c>
      <c r="R378" s="152" t="s">
        <v>583</v>
      </c>
      <c r="S378" s="152"/>
    </row>
    <row r="379" spans="1:19">
      <c r="A379" s="151" t="s">
        <v>112</v>
      </c>
      <c r="B379" s="152">
        <v>7401</v>
      </c>
      <c r="C379" s="152" t="s">
        <v>832</v>
      </c>
      <c r="D379" s="151" t="s">
        <v>833</v>
      </c>
      <c r="E379" s="151" t="str">
        <f t="shared" si="25"/>
        <v>7401-49</v>
      </c>
      <c r="F379" s="165" t="str">
        <f t="shared" si="26"/>
        <v>AG ---AC -</v>
      </c>
      <c r="G379" s="152"/>
      <c r="H379" s="152"/>
      <c r="I379" s="161" t="str">
        <f t="shared" si="27"/>
        <v xml:space="preserve">- - - </v>
      </c>
      <c r="J379" s="152"/>
      <c r="K379" s="152"/>
      <c r="L379" s="152"/>
      <c r="M379" s="152"/>
      <c r="N379" s="161" t="str">
        <f t="shared" si="28"/>
        <v xml:space="preserve">  </v>
      </c>
      <c r="O379" s="152"/>
      <c r="P379" s="152"/>
      <c r="Q379" s="161" t="str">
        <f t="shared" si="29"/>
        <v xml:space="preserve">   </v>
      </c>
      <c r="R379" s="152"/>
      <c r="S379" s="152"/>
    </row>
    <row r="380" spans="1:19">
      <c r="A380" s="151" t="s">
        <v>112</v>
      </c>
      <c r="B380" s="152">
        <v>7401</v>
      </c>
      <c r="C380" s="152" t="s">
        <v>1001</v>
      </c>
      <c r="D380" s="151" t="s">
        <v>1002</v>
      </c>
      <c r="E380" s="151" t="str">
        <f t="shared" si="25"/>
        <v>7401-49.21</v>
      </c>
      <c r="F380" s="165" t="str">
        <f t="shared" si="26"/>
        <v>AG -3--AC -8</v>
      </c>
      <c r="G380" s="152" t="s">
        <v>740</v>
      </c>
      <c r="H380" s="152" t="s">
        <v>741</v>
      </c>
      <c r="I380" s="161" t="str">
        <f t="shared" si="27"/>
        <v xml:space="preserve">CT- - M- </v>
      </c>
      <c r="J380" s="152" t="s">
        <v>732</v>
      </c>
      <c r="K380" s="152"/>
      <c r="L380" s="152" t="s">
        <v>742</v>
      </c>
      <c r="M380" s="152"/>
      <c r="N380" s="161" t="str">
        <f t="shared" si="28"/>
        <v xml:space="preserve">O  </v>
      </c>
      <c r="O380" s="152" t="s">
        <v>736</v>
      </c>
      <c r="P380" s="152"/>
      <c r="Q380" s="161" t="str">
        <f t="shared" si="29"/>
        <v xml:space="preserve">F   </v>
      </c>
      <c r="R380" s="152" t="s">
        <v>583</v>
      </c>
      <c r="S380" s="152"/>
    </row>
    <row r="381" spans="1:19">
      <c r="A381" s="151"/>
      <c r="B381" s="152"/>
      <c r="C381" s="152"/>
      <c r="D381" s="151"/>
      <c r="E381" s="151" t="str">
        <f t="shared" si="25"/>
        <v>-</v>
      </c>
      <c r="F381" s="165" t="str">
        <f t="shared" si="26"/>
        <v>AG ---AC -</v>
      </c>
      <c r="G381" s="152"/>
      <c r="H381" s="152"/>
      <c r="I381" s="161" t="str">
        <f t="shared" si="27"/>
        <v xml:space="preserve">- - - </v>
      </c>
      <c r="J381" s="152"/>
      <c r="K381" s="152"/>
      <c r="L381" s="152"/>
      <c r="M381" s="152"/>
      <c r="N381" s="161" t="str">
        <f t="shared" si="28"/>
        <v xml:space="preserve">  </v>
      </c>
      <c r="O381" s="152"/>
      <c r="P381" s="152"/>
      <c r="Q381" s="161" t="str">
        <f t="shared" si="29"/>
        <v xml:space="preserve">   </v>
      </c>
      <c r="R381" s="152"/>
      <c r="S381" s="152"/>
    </row>
    <row r="382" spans="1:19">
      <c r="A382" s="151" t="s">
        <v>287</v>
      </c>
      <c r="B382" s="152">
        <v>7402</v>
      </c>
      <c r="C382" s="152" t="s">
        <v>753</v>
      </c>
      <c r="D382" s="151" t="s">
        <v>754</v>
      </c>
      <c r="E382" s="151" t="str">
        <f t="shared" si="25"/>
        <v>7402-02</v>
      </c>
      <c r="F382" s="165" t="str">
        <f t="shared" si="26"/>
        <v>AG ---AC -</v>
      </c>
      <c r="G382" s="152"/>
      <c r="H382" s="152"/>
      <c r="I382" s="161" t="str">
        <f t="shared" si="27"/>
        <v xml:space="preserve">- - - </v>
      </c>
      <c r="J382" s="152"/>
      <c r="K382" s="152"/>
      <c r="L382" s="152"/>
      <c r="M382" s="152"/>
      <c r="N382" s="161" t="str">
        <f t="shared" si="28"/>
        <v xml:space="preserve">  </v>
      </c>
      <c r="O382" s="152"/>
      <c r="P382" s="152"/>
      <c r="Q382" s="161" t="str">
        <f t="shared" si="29"/>
        <v xml:space="preserve">   </v>
      </c>
      <c r="R382" s="152"/>
      <c r="S382" s="152"/>
    </row>
    <row r="383" spans="1:19">
      <c r="A383" s="151" t="s">
        <v>287</v>
      </c>
      <c r="B383" s="152">
        <v>7402</v>
      </c>
      <c r="C383" s="152" t="s">
        <v>1003</v>
      </c>
      <c r="D383" s="151" t="s">
        <v>436</v>
      </c>
      <c r="E383" s="151" t="str">
        <f t="shared" si="25"/>
        <v>7402-02.12</v>
      </c>
      <c r="F383" s="165" t="str">
        <f t="shared" si="26"/>
        <v>AG -3--AC -20</v>
      </c>
      <c r="G383" s="152" t="s">
        <v>740</v>
      </c>
      <c r="H383" s="152" t="s">
        <v>976</v>
      </c>
      <c r="I383" s="161" t="str">
        <f t="shared" si="27"/>
        <v xml:space="preserve">CT- - M- </v>
      </c>
      <c r="J383" s="152" t="s">
        <v>732</v>
      </c>
      <c r="K383" s="152"/>
      <c r="L383" s="152" t="s">
        <v>742</v>
      </c>
      <c r="M383" s="152"/>
      <c r="N383" s="161" t="str">
        <f t="shared" si="28"/>
        <v xml:space="preserve">O  </v>
      </c>
      <c r="O383" s="152" t="s">
        <v>736</v>
      </c>
      <c r="P383" s="152"/>
      <c r="Q383" s="161" t="str">
        <f t="shared" si="29"/>
        <v xml:space="preserve">F   </v>
      </c>
      <c r="R383" s="152" t="s">
        <v>583</v>
      </c>
      <c r="S383" s="152"/>
    </row>
    <row r="384" spans="1:19">
      <c r="A384" s="151" t="s">
        <v>287</v>
      </c>
      <c r="B384" s="152">
        <v>7402</v>
      </c>
      <c r="C384" s="152" t="s">
        <v>749</v>
      </c>
      <c r="D384" s="151" t="s">
        <v>746</v>
      </c>
      <c r="E384" s="151" t="str">
        <f t="shared" si="25"/>
        <v>7402-34</v>
      </c>
      <c r="F384" s="165" t="str">
        <f t="shared" si="26"/>
        <v>AG ---AC -</v>
      </c>
      <c r="G384" s="152"/>
      <c r="H384" s="152"/>
      <c r="I384" s="161" t="str">
        <f t="shared" si="27"/>
        <v xml:space="preserve">- - - </v>
      </c>
      <c r="J384" s="152"/>
      <c r="K384" s="152"/>
      <c r="L384" s="152"/>
      <c r="M384" s="152"/>
      <c r="N384" s="161" t="str">
        <f t="shared" si="28"/>
        <v xml:space="preserve">  </v>
      </c>
      <c r="O384" s="152"/>
      <c r="P384" s="152"/>
      <c r="Q384" s="161" t="str">
        <f t="shared" si="29"/>
        <v xml:space="preserve">   </v>
      </c>
      <c r="R384" s="152"/>
      <c r="S384" s="152"/>
    </row>
    <row r="385" spans="1:19">
      <c r="A385" s="151" t="s">
        <v>287</v>
      </c>
      <c r="B385" s="152">
        <v>7402</v>
      </c>
      <c r="C385" s="152" t="s">
        <v>712</v>
      </c>
      <c r="D385" s="151" t="s">
        <v>858</v>
      </c>
      <c r="E385" s="151" t="str">
        <f t="shared" si="25"/>
        <v>7402-34.01</v>
      </c>
      <c r="F385" s="165" t="str">
        <f t="shared" si="26"/>
        <v>AG -3--AC -8</v>
      </c>
      <c r="G385" s="152" t="s">
        <v>740</v>
      </c>
      <c r="H385" s="152" t="s">
        <v>741</v>
      </c>
      <c r="I385" s="161" t="str">
        <f t="shared" si="27"/>
        <v xml:space="preserve">CT- - M- </v>
      </c>
      <c r="J385" s="152" t="s">
        <v>732</v>
      </c>
      <c r="K385" s="152"/>
      <c r="L385" s="152" t="s">
        <v>742</v>
      </c>
      <c r="M385" s="152"/>
      <c r="N385" s="161" t="str">
        <f t="shared" si="28"/>
        <v xml:space="preserve">O  </v>
      </c>
      <c r="O385" s="152" t="s">
        <v>736</v>
      </c>
      <c r="P385" s="152"/>
      <c r="Q385" s="161" t="str">
        <f t="shared" si="29"/>
        <v xml:space="preserve">F   </v>
      </c>
      <c r="R385" s="152" t="s">
        <v>583</v>
      </c>
      <c r="S385" s="152"/>
    </row>
    <row r="386" spans="1:19">
      <c r="A386" s="151" t="s">
        <v>287</v>
      </c>
      <c r="B386" s="152">
        <v>7402</v>
      </c>
      <c r="C386" s="152" t="s">
        <v>691</v>
      </c>
      <c r="D386" s="151" t="s">
        <v>819</v>
      </c>
      <c r="E386" s="151" t="str">
        <f t="shared" si="25"/>
        <v>7402-34.03</v>
      </c>
      <c r="F386" s="165" t="str">
        <f t="shared" si="26"/>
        <v>AG -3--AC -</v>
      </c>
      <c r="G386" s="152" t="s">
        <v>740</v>
      </c>
      <c r="H386" s="152"/>
      <c r="I386" s="161" t="str">
        <f t="shared" si="27"/>
        <v xml:space="preserve">- E- - </v>
      </c>
      <c r="J386" s="152"/>
      <c r="K386" s="152" t="s">
        <v>733</v>
      </c>
      <c r="L386" s="152"/>
      <c r="M386" s="152"/>
      <c r="N386" s="161" t="str">
        <f t="shared" si="28"/>
        <v xml:space="preserve">O  </v>
      </c>
      <c r="O386" s="152" t="s">
        <v>736</v>
      </c>
      <c r="P386" s="152"/>
      <c r="Q386" s="161" t="str">
        <f t="shared" si="29"/>
        <v xml:space="preserve">F   </v>
      </c>
      <c r="R386" s="152" t="s">
        <v>583</v>
      </c>
      <c r="S386" s="152"/>
    </row>
    <row r="387" spans="1:19">
      <c r="A387" s="151" t="s">
        <v>287</v>
      </c>
      <c r="B387" s="152">
        <v>7402</v>
      </c>
      <c r="C387" s="152" t="s">
        <v>771</v>
      </c>
      <c r="D387" s="151" t="s">
        <v>1004</v>
      </c>
      <c r="E387" s="151" t="str">
        <f t="shared" si="25"/>
        <v>7402-48</v>
      </c>
      <c r="F387" s="165" t="str">
        <f t="shared" si="26"/>
        <v>AG ---AC -</v>
      </c>
      <c r="G387" s="152"/>
      <c r="H387" s="152"/>
      <c r="I387" s="161" t="str">
        <f t="shared" si="27"/>
        <v xml:space="preserve">- - - </v>
      </c>
      <c r="J387" s="152"/>
      <c r="K387" s="152"/>
      <c r="L387" s="152"/>
      <c r="M387" s="152"/>
      <c r="N387" s="161" t="str">
        <f t="shared" si="28"/>
        <v xml:space="preserve">  </v>
      </c>
      <c r="O387" s="152"/>
      <c r="P387" s="152"/>
      <c r="Q387" s="161" t="str">
        <f t="shared" si="29"/>
        <v xml:space="preserve">   </v>
      </c>
      <c r="R387" s="152"/>
      <c r="S387" s="152"/>
    </row>
    <row r="388" spans="1:19">
      <c r="A388" s="151" t="s">
        <v>287</v>
      </c>
      <c r="B388" s="152">
        <v>7402</v>
      </c>
      <c r="C388" s="152" t="s">
        <v>693</v>
      </c>
      <c r="D388" s="151" t="s">
        <v>38</v>
      </c>
      <c r="E388" s="151" t="str">
        <f t="shared" si="25"/>
        <v>7402-48.03</v>
      </c>
      <c r="F388" s="165" t="str">
        <f t="shared" si="26"/>
        <v>AG -3--AC -20</v>
      </c>
      <c r="G388" s="152" t="s">
        <v>740</v>
      </c>
      <c r="H388" s="152" t="s">
        <v>976</v>
      </c>
      <c r="I388" s="161" t="str">
        <f t="shared" si="27"/>
        <v>- - M- S</v>
      </c>
      <c r="J388" s="152"/>
      <c r="K388" s="152"/>
      <c r="L388" s="152" t="s">
        <v>742</v>
      </c>
      <c r="M388" s="152" t="s">
        <v>735</v>
      </c>
      <c r="N388" s="161" t="str">
        <f t="shared" si="28"/>
        <v xml:space="preserve">O  </v>
      </c>
      <c r="O388" s="152" t="s">
        <v>736</v>
      </c>
      <c r="P388" s="152"/>
      <c r="Q388" s="161" t="str">
        <f t="shared" si="29"/>
        <v xml:space="preserve">F   </v>
      </c>
      <c r="R388" s="152" t="s">
        <v>583</v>
      </c>
      <c r="S388" s="152"/>
    </row>
    <row r="389" spans="1:19">
      <c r="A389" s="151"/>
      <c r="B389" s="152"/>
      <c r="C389" s="152"/>
      <c r="D389" s="151"/>
      <c r="E389" s="151" t="str">
        <f t="shared" si="25"/>
        <v>-</v>
      </c>
      <c r="F389" s="165" t="str">
        <f t="shared" si="26"/>
        <v>AG ---AC -</v>
      </c>
      <c r="G389" s="152"/>
      <c r="H389" s="152"/>
      <c r="I389" s="161" t="str">
        <f t="shared" si="27"/>
        <v xml:space="preserve">- - - </v>
      </c>
      <c r="J389" s="152"/>
      <c r="K389" s="152"/>
      <c r="L389" s="152"/>
      <c r="M389" s="152"/>
      <c r="N389" s="161" t="str">
        <f t="shared" si="28"/>
        <v xml:space="preserve">  </v>
      </c>
      <c r="O389" s="152"/>
      <c r="P389" s="152"/>
      <c r="Q389" s="161" t="str">
        <f t="shared" si="29"/>
        <v xml:space="preserve">   </v>
      </c>
      <c r="R389" s="152"/>
      <c r="S389" s="152"/>
    </row>
    <row r="390" spans="1:19">
      <c r="A390" s="151" t="s">
        <v>236</v>
      </c>
      <c r="B390" s="152">
        <v>7410</v>
      </c>
      <c r="C390" s="152" t="s">
        <v>753</v>
      </c>
      <c r="D390" s="151" t="s">
        <v>754</v>
      </c>
      <c r="E390" s="151" t="str">
        <f t="shared" ref="E390:E453" si="30">CONCATENATE(B390,"-",C390)</f>
        <v>7410-02</v>
      </c>
      <c r="F390" s="165" t="str">
        <f t="shared" ref="F390:F453" si="31">CONCATENATE("AG"," -", G390,"--","AC -", H390)</f>
        <v>AG ---AC -</v>
      </c>
      <c r="G390" s="152"/>
      <c r="H390" s="152"/>
      <c r="I390" s="161" t="str">
        <f t="shared" ref="I390:I453" si="32">CONCATENATE(J390,"- ",K390,"- ",L390,"- ",M390,)</f>
        <v xml:space="preserve">- - - </v>
      </c>
      <c r="J390" s="152"/>
      <c r="K390" s="152"/>
      <c r="L390" s="152"/>
      <c r="M390" s="152"/>
      <c r="N390" s="161" t="str">
        <f t="shared" ref="N390:N453" si="33">CONCATENATE(O390,"  ",P390)</f>
        <v xml:space="preserve">  </v>
      </c>
      <c r="O390" s="152"/>
      <c r="P390" s="152"/>
      <c r="Q390" s="161" t="str">
        <f t="shared" ref="Q390:Q453" si="34">CONCATENATE(R390,"   ",S390)</f>
        <v xml:space="preserve">   </v>
      </c>
      <c r="R390" s="152"/>
      <c r="S390" s="152"/>
    </row>
    <row r="391" spans="1:19">
      <c r="A391" s="151" t="s">
        <v>236</v>
      </c>
      <c r="B391" s="152">
        <v>7410</v>
      </c>
      <c r="C391" s="152" t="s">
        <v>1005</v>
      </c>
      <c r="D391" s="151" t="s">
        <v>1006</v>
      </c>
      <c r="E391" s="151" t="str">
        <f t="shared" si="30"/>
        <v>7410-02.07</v>
      </c>
      <c r="F391" s="165" t="str">
        <f t="shared" si="31"/>
        <v>AG -3--AC -8</v>
      </c>
      <c r="G391" s="152" t="s">
        <v>740</v>
      </c>
      <c r="H391" s="152" t="s">
        <v>741</v>
      </c>
      <c r="I391" s="161" t="str">
        <f t="shared" si="32"/>
        <v xml:space="preserve">CT- - M- </v>
      </c>
      <c r="J391" s="152" t="s">
        <v>732</v>
      </c>
      <c r="K391" s="152"/>
      <c r="L391" s="152" t="s">
        <v>742</v>
      </c>
      <c r="M391" s="152"/>
      <c r="N391" s="161" t="str">
        <f t="shared" si="33"/>
        <v xml:space="preserve">O  </v>
      </c>
      <c r="O391" s="152" t="s">
        <v>736</v>
      </c>
      <c r="P391" s="152"/>
      <c r="Q391" s="161" t="str">
        <f t="shared" si="34"/>
        <v xml:space="preserve">F   </v>
      </c>
      <c r="R391" s="152" t="s">
        <v>583</v>
      </c>
      <c r="S391" s="152"/>
    </row>
    <row r="392" spans="1:19">
      <c r="A392" s="151" t="s">
        <v>236</v>
      </c>
      <c r="B392" s="152">
        <v>7410</v>
      </c>
      <c r="C392" s="152" t="s">
        <v>1007</v>
      </c>
      <c r="D392" s="151" t="s">
        <v>868</v>
      </c>
      <c r="E392" s="151" t="str">
        <f t="shared" si="30"/>
        <v>7410-02.14</v>
      </c>
      <c r="F392" s="165" t="str">
        <f t="shared" si="31"/>
        <v>AG -3--AC -8</v>
      </c>
      <c r="G392" s="152" t="s">
        <v>740</v>
      </c>
      <c r="H392" s="152" t="s">
        <v>741</v>
      </c>
      <c r="I392" s="161" t="str">
        <f t="shared" si="32"/>
        <v xml:space="preserve">CT- - M- </v>
      </c>
      <c r="J392" s="152" t="s">
        <v>732</v>
      </c>
      <c r="K392" s="152"/>
      <c r="L392" s="152" t="s">
        <v>742</v>
      </c>
      <c r="M392" s="152"/>
      <c r="N392" s="161" t="str">
        <f t="shared" si="33"/>
        <v xml:space="preserve">O  </v>
      </c>
      <c r="O392" s="152" t="s">
        <v>736</v>
      </c>
      <c r="P392" s="152"/>
      <c r="Q392" s="161" t="str">
        <f t="shared" si="34"/>
        <v xml:space="preserve">F   </v>
      </c>
      <c r="R392" s="152" t="s">
        <v>583</v>
      </c>
      <c r="S392" s="152"/>
    </row>
    <row r="393" spans="1:19">
      <c r="A393" s="151" t="s">
        <v>236</v>
      </c>
      <c r="B393" s="152">
        <v>7410</v>
      </c>
      <c r="C393" s="152" t="s">
        <v>749</v>
      </c>
      <c r="D393" s="151" t="s">
        <v>746</v>
      </c>
      <c r="E393" s="151" t="str">
        <f t="shared" si="30"/>
        <v>7410-34</v>
      </c>
      <c r="F393" s="165" t="str">
        <f t="shared" si="31"/>
        <v>AG ---AC -</v>
      </c>
      <c r="G393" s="152"/>
      <c r="H393" s="152"/>
      <c r="I393" s="161" t="str">
        <f t="shared" si="32"/>
        <v xml:space="preserve">- - - </v>
      </c>
      <c r="J393" s="152"/>
      <c r="K393" s="152"/>
      <c r="L393" s="152"/>
      <c r="M393" s="152"/>
      <c r="N393" s="161" t="str">
        <f t="shared" si="33"/>
        <v xml:space="preserve">  </v>
      </c>
      <c r="O393" s="152"/>
      <c r="P393" s="152"/>
      <c r="Q393" s="161" t="str">
        <f t="shared" si="34"/>
        <v xml:space="preserve">   </v>
      </c>
      <c r="R393" s="152"/>
      <c r="S393" s="152"/>
    </row>
    <row r="394" spans="1:19">
      <c r="A394" s="151" t="s">
        <v>236</v>
      </c>
      <c r="B394" s="152">
        <v>7410</v>
      </c>
      <c r="C394" s="152" t="s">
        <v>820</v>
      </c>
      <c r="D394" s="151" t="s">
        <v>358</v>
      </c>
      <c r="E394" s="151" t="str">
        <f t="shared" si="30"/>
        <v>7410-34.05</v>
      </c>
      <c r="F394" s="165" t="str">
        <f t="shared" si="31"/>
        <v>AG -5--AC -16</v>
      </c>
      <c r="G394" s="152" t="s">
        <v>876</v>
      </c>
      <c r="H394" s="152" t="s">
        <v>610</v>
      </c>
      <c r="I394" s="161" t="str">
        <f t="shared" si="32"/>
        <v xml:space="preserve">CT- - M- </v>
      </c>
      <c r="J394" s="152" t="s">
        <v>732</v>
      </c>
      <c r="K394" s="152"/>
      <c r="L394" s="152" t="s">
        <v>742</v>
      </c>
      <c r="M394" s="152"/>
      <c r="N394" s="161" t="str">
        <f t="shared" si="33"/>
        <v xml:space="preserve">O  </v>
      </c>
      <c r="O394" s="152" t="s">
        <v>736</v>
      </c>
      <c r="P394" s="152"/>
      <c r="Q394" s="161" t="str">
        <f t="shared" si="34"/>
        <v xml:space="preserve">F   </v>
      </c>
      <c r="R394" s="152" t="s">
        <v>583</v>
      </c>
      <c r="S394" s="152"/>
    </row>
    <row r="395" spans="1:19">
      <c r="A395" s="151" t="s">
        <v>236</v>
      </c>
      <c r="B395" s="152">
        <v>7410</v>
      </c>
      <c r="C395" s="152" t="s">
        <v>780</v>
      </c>
      <c r="D395" s="151" t="s">
        <v>1008</v>
      </c>
      <c r="E395" s="151" t="str">
        <f t="shared" si="30"/>
        <v>7410-34.07</v>
      </c>
      <c r="F395" s="165" t="str">
        <f t="shared" si="31"/>
        <v>AG -5--AC -8</v>
      </c>
      <c r="G395" s="152">
        <v>5</v>
      </c>
      <c r="H395" s="152">
        <v>8</v>
      </c>
      <c r="I395" s="161" t="str">
        <f t="shared" si="32"/>
        <v xml:space="preserve">CT- - D- </v>
      </c>
      <c r="J395" s="152" t="s">
        <v>732</v>
      </c>
      <c r="K395" s="152"/>
      <c r="L395" s="152" t="s">
        <v>152</v>
      </c>
      <c r="M395" s="152"/>
      <c r="N395" s="161" t="str">
        <f t="shared" si="33"/>
        <v xml:space="preserve">O  </v>
      </c>
      <c r="O395" s="152" t="s">
        <v>736</v>
      </c>
      <c r="P395" s="152"/>
      <c r="Q395" s="161" t="str">
        <f t="shared" si="34"/>
        <v xml:space="preserve">   D</v>
      </c>
      <c r="R395" s="152"/>
      <c r="S395" s="152" t="s">
        <v>152</v>
      </c>
    </row>
    <row r="396" spans="1:19">
      <c r="A396" s="151" t="s">
        <v>236</v>
      </c>
      <c r="B396" s="152">
        <v>7410</v>
      </c>
      <c r="C396" s="152" t="s">
        <v>782</v>
      </c>
      <c r="D396" s="151" t="s">
        <v>822</v>
      </c>
      <c r="E396" s="151" t="str">
        <f t="shared" si="30"/>
        <v>7410-45</v>
      </c>
      <c r="F396" s="165" t="str">
        <f t="shared" si="31"/>
        <v>AG ---AC -</v>
      </c>
      <c r="G396" s="152"/>
      <c r="H396" s="152"/>
      <c r="I396" s="161" t="str">
        <f t="shared" si="32"/>
        <v xml:space="preserve">- - - </v>
      </c>
      <c r="J396" s="152"/>
      <c r="K396" s="152"/>
      <c r="L396" s="152"/>
      <c r="M396" s="152"/>
      <c r="N396" s="161" t="str">
        <f t="shared" si="33"/>
        <v xml:space="preserve">  </v>
      </c>
      <c r="O396" s="152"/>
      <c r="P396" s="152"/>
      <c r="Q396" s="161" t="str">
        <f t="shared" si="34"/>
        <v xml:space="preserve">   </v>
      </c>
      <c r="R396" s="152"/>
      <c r="S396" s="152"/>
    </row>
    <row r="397" spans="1:19">
      <c r="A397" s="151" t="s">
        <v>236</v>
      </c>
      <c r="B397" s="152">
        <v>7410</v>
      </c>
      <c r="C397" s="152" t="s">
        <v>823</v>
      </c>
      <c r="D397" s="151" t="s">
        <v>351</v>
      </c>
      <c r="E397" s="151" t="str">
        <f t="shared" si="30"/>
        <v>7410-45.01</v>
      </c>
      <c r="F397" s="165" t="str">
        <f t="shared" si="31"/>
        <v>AG -3--AC -2</v>
      </c>
      <c r="G397" s="152" t="s">
        <v>740</v>
      </c>
      <c r="H397" s="152" t="s">
        <v>845</v>
      </c>
      <c r="I397" s="161" t="str">
        <f t="shared" si="32"/>
        <v xml:space="preserve">- E- - </v>
      </c>
      <c r="J397" s="152"/>
      <c r="K397" s="152" t="s">
        <v>733</v>
      </c>
      <c r="L397" s="152"/>
      <c r="M397" s="152"/>
      <c r="N397" s="161" t="str">
        <f t="shared" si="33"/>
        <v xml:space="preserve">O  </v>
      </c>
      <c r="O397" s="152" t="s">
        <v>736</v>
      </c>
      <c r="P397" s="152"/>
      <c r="Q397" s="161" t="str">
        <f t="shared" si="34"/>
        <v xml:space="preserve">F   </v>
      </c>
      <c r="R397" s="152" t="s">
        <v>583</v>
      </c>
      <c r="S397" s="152"/>
    </row>
    <row r="398" spans="1:19">
      <c r="A398" s="151" t="s">
        <v>236</v>
      </c>
      <c r="B398" s="152">
        <v>7410</v>
      </c>
      <c r="C398" s="152" t="s">
        <v>922</v>
      </c>
      <c r="D398" s="151" t="s">
        <v>319</v>
      </c>
      <c r="E398" s="151" t="str">
        <f t="shared" si="30"/>
        <v>7410-45.06</v>
      </c>
      <c r="F398" s="165" t="str">
        <f t="shared" si="31"/>
        <v>AG -3--AC -2</v>
      </c>
      <c r="G398" s="152" t="s">
        <v>740</v>
      </c>
      <c r="H398" s="152" t="s">
        <v>845</v>
      </c>
      <c r="I398" s="161" t="str">
        <f t="shared" si="32"/>
        <v xml:space="preserve">- E- - </v>
      </c>
      <c r="J398" s="152"/>
      <c r="K398" s="152" t="s">
        <v>733</v>
      </c>
      <c r="L398" s="152"/>
      <c r="M398" s="152"/>
      <c r="N398" s="161" t="str">
        <f t="shared" si="33"/>
        <v xml:space="preserve">O  </v>
      </c>
      <c r="O398" s="152" t="s">
        <v>736</v>
      </c>
      <c r="P398" s="152"/>
      <c r="Q398" s="161" t="str">
        <f t="shared" si="34"/>
        <v xml:space="preserve">F   </v>
      </c>
      <c r="R398" s="152" t="s">
        <v>583</v>
      </c>
      <c r="S398" s="152"/>
    </row>
    <row r="399" spans="1:19">
      <c r="A399" s="151"/>
      <c r="B399" s="152"/>
      <c r="C399" s="152"/>
      <c r="D399" s="151"/>
      <c r="E399" s="151" t="str">
        <f t="shared" si="30"/>
        <v>-</v>
      </c>
      <c r="F399" s="165" t="str">
        <f t="shared" si="31"/>
        <v>AG ---AC -</v>
      </c>
      <c r="G399" s="152"/>
      <c r="H399" s="152"/>
      <c r="I399" s="161" t="str">
        <f t="shared" si="32"/>
        <v xml:space="preserve">- - - </v>
      </c>
      <c r="J399" s="152"/>
      <c r="K399" s="152"/>
      <c r="L399" s="152"/>
      <c r="M399" s="152"/>
      <c r="N399" s="161" t="str">
        <f t="shared" si="33"/>
        <v xml:space="preserve">  </v>
      </c>
      <c r="O399" s="152"/>
      <c r="P399" s="152"/>
      <c r="Q399" s="161" t="str">
        <f t="shared" si="34"/>
        <v xml:space="preserve">   </v>
      </c>
      <c r="R399" s="152"/>
      <c r="S399" s="152"/>
    </row>
    <row r="400" spans="1:19">
      <c r="A400" s="151" t="s">
        <v>114</v>
      </c>
      <c r="B400" s="152">
        <v>7411</v>
      </c>
      <c r="C400" s="152" t="s">
        <v>616</v>
      </c>
      <c r="D400" s="151" t="s">
        <v>798</v>
      </c>
      <c r="E400" s="151" t="str">
        <f t="shared" si="30"/>
        <v>7411-03</v>
      </c>
      <c r="F400" s="165" t="str">
        <f t="shared" si="31"/>
        <v>AG -3--AC -</v>
      </c>
      <c r="G400" s="152">
        <v>3</v>
      </c>
      <c r="H400" s="152"/>
      <c r="I400" s="161" t="str">
        <f t="shared" si="32"/>
        <v xml:space="preserve">- E- - </v>
      </c>
      <c r="J400" s="152"/>
      <c r="K400" s="152" t="s">
        <v>733</v>
      </c>
      <c r="L400" s="152"/>
      <c r="M400" s="152"/>
      <c r="N400" s="161" t="str">
        <f t="shared" si="33"/>
        <v xml:space="preserve">O  </v>
      </c>
      <c r="O400" s="152" t="s">
        <v>736</v>
      </c>
      <c r="P400" s="152"/>
      <c r="Q400" s="161" t="str">
        <f t="shared" si="34"/>
        <v xml:space="preserve">F   </v>
      </c>
      <c r="R400" s="152" t="s">
        <v>583</v>
      </c>
      <c r="S400" s="152"/>
    </row>
    <row r="401" spans="1:19">
      <c r="A401" s="151" t="s">
        <v>114</v>
      </c>
      <c r="B401" s="152">
        <v>7411</v>
      </c>
      <c r="C401" s="152" t="s">
        <v>1009</v>
      </c>
      <c r="D401" s="151" t="s">
        <v>1010</v>
      </c>
      <c r="E401" s="151" t="str">
        <f t="shared" si="30"/>
        <v>7411-25</v>
      </c>
      <c r="F401" s="165" t="str">
        <f t="shared" si="31"/>
        <v>AG -3--AC -8</v>
      </c>
      <c r="G401" s="152" t="s">
        <v>740</v>
      </c>
      <c r="H401" s="152" t="s">
        <v>741</v>
      </c>
      <c r="I401" s="161" t="str">
        <f t="shared" si="32"/>
        <v xml:space="preserve">CT- - M- </v>
      </c>
      <c r="J401" s="152" t="s">
        <v>732</v>
      </c>
      <c r="K401" s="152"/>
      <c r="L401" s="152" t="s">
        <v>742</v>
      </c>
      <c r="M401" s="152"/>
      <c r="N401" s="161" t="str">
        <f t="shared" si="33"/>
        <v xml:space="preserve">O  </v>
      </c>
      <c r="O401" s="152" t="s">
        <v>736</v>
      </c>
      <c r="P401" s="152"/>
      <c r="Q401" s="161" t="str">
        <f t="shared" si="34"/>
        <v xml:space="preserve">F   </v>
      </c>
      <c r="R401" s="152" t="s">
        <v>583</v>
      </c>
      <c r="S401" s="152"/>
    </row>
    <row r="402" spans="1:19">
      <c r="A402" s="151" t="s">
        <v>114</v>
      </c>
      <c r="B402" s="152">
        <v>7411</v>
      </c>
      <c r="C402" s="152" t="s">
        <v>749</v>
      </c>
      <c r="D402" s="151" t="s">
        <v>746</v>
      </c>
      <c r="E402" s="151" t="str">
        <f t="shared" si="30"/>
        <v>7411-34</v>
      </c>
      <c r="F402" s="165" t="str">
        <f t="shared" si="31"/>
        <v>AG ---AC -</v>
      </c>
      <c r="G402" s="152"/>
      <c r="H402" s="152"/>
      <c r="I402" s="161" t="str">
        <f t="shared" si="32"/>
        <v xml:space="preserve">- - - </v>
      </c>
      <c r="J402" s="152"/>
      <c r="K402" s="152"/>
      <c r="L402" s="152"/>
      <c r="M402" s="152"/>
      <c r="N402" s="161" t="str">
        <f t="shared" si="33"/>
        <v xml:space="preserve">  </v>
      </c>
      <c r="O402" s="152"/>
      <c r="P402" s="152"/>
      <c r="Q402" s="161" t="str">
        <f t="shared" si="34"/>
        <v xml:space="preserve">   </v>
      </c>
      <c r="R402" s="152"/>
      <c r="S402" s="152"/>
    </row>
    <row r="403" spans="1:19">
      <c r="A403" s="151" t="s">
        <v>114</v>
      </c>
      <c r="B403" s="152">
        <v>7411</v>
      </c>
      <c r="C403" s="152" t="s">
        <v>712</v>
      </c>
      <c r="D403" s="151" t="s">
        <v>338</v>
      </c>
      <c r="E403" s="151" t="str">
        <f t="shared" si="30"/>
        <v>7411-34.01</v>
      </c>
      <c r="F403" s="165" t="str">
        <f t="shared" si="31"/>
        <v>AG -3--AC -8</v>
      </c>
      <c r="G403" s="152" t="s">
        <v>740</v>
      </c>
      <c r="H403" s="152" t="s">
        <v>741</v>
      </c>
      <c r="I403" s="161" t="str">
        <f t="shared" si="32"/>
        <v xml:space="preserve">CT- - M- </v>
      </c>
      <c r="J403" s="152" t="s">
        <v>732</v>
      </c>
      <c r="K403" s="152"/>
      <c r="L403" s="152" t="s">
        <v>742</v>
      </c>
      <c r="M403" s="152"/>
      <c r="N403" s="161" t="str">
        <f t="shared" si="33"/>
        <v xml:space="preserve">O  </v>
      </c>
      <c r="O403" s="152" t="s">
        <v>736</v>
      </c>
      <c r="P403" s="152"/>
      <c r="Q403" s="161" t="str">
        <f t="shared" si="34"/>
        <v xml:space="preserve">F   </v>
      </c>
      <c r="R403" s="152" t="s">
        <v>583</v>
      </c>
      <c r="S403" s="152"/>
    </row>
    <row r="404" spans="1:19">
      <c r="A404" s="151"/>
      <c r="B404" s="152"/>
      <c r="C404" s="152"/>
      <c r="D404" s="151"/>
      <c r="E404" s="151" t="str">
        <f t="shared" si="30"/>
        <v>-</v>
      </c>
      <c r="F404" s="165" t="str">
        <f t="shared" si="31"/>
        <v>AG ---AC -</v>
      </c>
      <c r="G404" s="152"/>
      <c r="H404" s="152"/>
      <c r="I404" s="161" t="str">
        <f t="shared" si="32"/>
        <v xml:space="preserve">- - - </v>
      </c>
      <c r="J404" s="152"/>
      <c r="K404" s="152"/>
      <c r="L404" s="152"/>
      <c r="M404" s="152"/>
      <c r="N404" s="161" t="str">
        <f t="shared" si="33"/>
        <v xml:space="preserve">  </v>
      </c>
      <c r="O404" s="152"/>
      <c r="P404" s="152"/>
      <c r="Q404" s="161" t="str">
        <f t="shared" si="34"/>
        <v xml:space="preserve">   </v>
      </c>
      <c r="R404" s="152"/>
      <c r="S404" s="152"/>
    </row>
    <row r="405" spans="1:19">
      <c r="A405" s="151" t="s">
        <v>115</v>
      </c>
      <c r="B405" s="152">
        <v>7412</v>
      </c>
      <c r="C405" s="152" t="s">
        <v>611</v>
      </c>
      <c r="D405" s="151" t="s">
        <v>1011</v>
      </c>
      <c r="E405" s="151" t="str">
        <f t="shared" si="30"/>
        <v>7412-10</v>
      </c>
      <c r="F405" s="165" t="str">
        <f t="shared" si="31"/>
        <v>AG -3--AC -8</v>
      </c>
      <c r="G405" s="152">
        <v>3</v>
      </c>
      <c r="H405" s="152">
        <v>8</v>
      </c>
      <c r="I405" s="161" t="str">
        <f t="shared" si="32"/>
        <v xml:space="preserve">- E- - </v>
      </c>
      <c r="J405" s="152"/>
      <c r="K405" s="152" t="s">
        <v>733</v>
      </c>
      <c r="L405" s="152"/>
      <c r="M405" s="152"/>
      <c r="N405" s="161" t="str">
        <f t="shared" si="33"/>
        <v xml:space="preserve">O  </v>
      </c>
      <c r="O405" s="152" t="s">
        <v>736</v>
      </c>
      <c r="P405" s="152"/>
      <c r="Q405" s="161" t="str">
        <f t="shared" si="34"/>
        <v xml:space="preserve">F   </v>
      </c>
      <c r="R405" s="152" t="s">
        <v>583</v>
      </c>
      <c r="S405" s="152"/>
    </row>
    <row r="406" spans="1:19">
      <c r="A406" s="151" t="s">
        <v>115</v>
      </c>
      <c r="B406" s="152">
        <v>7412</v>
      </c>
      <c r="C406" s="152" t="s">
        <v>641</v>
      </c>
      <c r="D406" s="151" t="s">
        <v>981</v>
      </c>
      <c r="E406" s="151" t="str">
        <f t="shared" si="30"/>
        <v>7412-12</v>
      </c>
      <c r="F406" s="165" t="str">
        <f t="shared" si="31"/>
        <v>AG ---AC -</v>
      </c>
      <c r="G406" s="152"/>
      <c r="H406" s="152"/>
      <c r="I406" s="161" t="str">
        <f t="shared" si="32"/>
        <v xml:space="preserve">- - - </v>
      </c>
      <c r="J406" s="152"/>
      <c r="K406" s="152"/>
      <c r="L406" s="152"/>
      <c r="M406" s="152"/>
      <c r="N406" s="161" t="str">
        <f t="shared" si="33"/>
        <v xml:space="preserve">  </v>
      </c>
      <c r="O406" s="152"/>
      <c r="P406" s="152"/>
      <c r="Q406" s="161" t="str">
        <f t="shared" si="34"/>
        <v xml:space="preserve">   </v>
      </c>
      <c r="R406" s="152"/>
      <c r="S406" s="152"/>
    </row>
    <row r="407" spans="1:19">
      <c r="A407" s="151" t="s">
        <v>115</v>
      </c>
      <c r="B407" s="152">
        <v>7412</v>
      </c>
      <c r="C407" s="152" t="s">
        <v>1012</v>
      </c>
      <c r="D407" s="151" t="s">
        <v>1013</v>
      </c>
      <c r="E407" s="151" t="str">
        <f t="shared" si="30"/>
        <v>7412-12.01</v>
      </c>
      <c r="F407" s="165" t="str">
        <f t="shared" si="31"/>
        <v>AG -3--AC -8</v>
      </c>
      <c r="G407" s="152" t="s">
        <v>740</v>
      </c>
      <c r="H407" s="152" t="s">
        <v>741</v>
      </c>
      <c r="I407" s="161" t="str">
        <f t="shared" si="32"/>
        <v xml:space="preserve">- E- - </v>
      </c>
      <c r="J407" s="152"/>
      <c r="K407" s="152" t="s">
        <v>733</v>
      </c>
      <c r="L407" s="152"/>
      <c r="M407" s="152"/>
      <c r="N407" s="161" t="str">
        <f t="shared" si="33"/>
        <v xml:space="preserve">O  </v>
      </c>
      <c r="O407" s="152" t="s">
        <v>736</v>
      </c>
      <c r="P407" s="152"/>
      <c r="Q407" s="161" t="str">
        <f t="shared" si="34"/>
        <v xml:space="preserve">F   </v>
      </c>
      <c r="R407" s="152" t="s">
        <v>583</v>
      </c>
      <c r="S407" s="152"/>
    </row>
    <row r="408" spans="1:19">
      <c r="A408" s="151" t="s">
        <v>115</v>
      </c>
      <c r="B408" s="152">
        <v>7412</v>
      </c>
      <c r="C408" s="152" t="s">
        <v>1014</v>
      </c>
      <c r="D408" s="151" t="s">
        <v>1015</v>
      </c>
      <c r="E408" s="151" t="str">
        <f t="shared" si="30"/>
        <v>7412-22</v>
      </c>
      <c r="F408" s="165" t="str">
        <f t="shared" si="31"/>
        <v>AG -3--AC -8</v>
      </c>
      <c r="G408" s="152" t="s">
        <v>740</v>
      </c>
      <c r="H408" s="152" t="s">
        <v>741</v>
      </c>
      <c r="I408" s="161" t="str">
        <f t="shared" si="32"/>
        <v xml:space="preserve">- E- - </v>
      </c>
      <c r="J408" s="152"/>
      <c r="K408" s="152" t="s">
        <v>733</v>
      </c>
      <c r="L408" s="152"/>
      <c r="M408" s="152"/>
      <c r="N408" s="161" t="str">
        <f t="shared" si="33"/>
        <v xml:space="preserve">O  </v>
      </c>
      <c r="O408" s="152" t="s">
        <v>736</v>
      </c>
      <c r="P408" s="152"/>
      <c r="Q408" s="161" t="str">
        <f t="shared" si="34"/>
        <v xml:space="preserve">F   </v>
      </c>
      <c r="R408" s="152" t="s">
        <v>583</v>
      </c>
      <c r="S408" s="152"/>
    </row>
    <row r="409" spans="1:19">
      <c r="A409" s="151" t="s">
        <v>115</v>
      </c>
      <c r="B409" s="152">
        <v>7412</v>
      </c>
      <c r="C409" s="152" t="s">
        <v>749</v>
      </c>
      <c r="D409" s="151" t="s">
        <v>746</v>
      </c>
      <c r="E409" s="151" t="str">
        <f t="shared" si="30"/>
        <v>7412-34</v>
      </c>
      <c r="F409" s="165" t="str">
        <f t="shared" si="31"/>
        <v>AG ---AC -</v>
      </c>
      <c r="G409" s="152"/>
      <c r="H409" s="152"/>
      <c r="I409" s="161" t="str">
        <f t="shared" si="32"/>
        <v xml:space="preserve">- - - </v>
      </c>
      <c r="J409" s="152"/>
      <c r="K409" s="152"/>
      <c r="L409" s="152"/>
      <c r="M409" s="152"/>
      <c r="N409" s="161" t="str">
        <f t="shared" si="33"/>
        <v xml:space="preserve">  </v>
      </c>
      <c r="O409" s="152"/>
      <c r="P409" s="152"/>
      <c r="Q409" s="161" t="str">
        <f t="shared" si="34"/>
        <v xml:space="preserve">   </v>
      </c>
      <c r="R409" s="152"/>
      <c r="S409" s="152"/>
    </row>
    <row r="410" spans="1:19">
      <c r="A410" s="151" t="s">
        <v>115</v>
      </c>
      <c r="B410" s="152">
        <v>7412</v>
      </c>
      <c r="C410" s="152" t="s">
        <v>691</v>
      </c>
      <c r="D410" s="151" t="s">
        <v>819</v>
      </c>
      <c r="E410" s="151" t="str">
        <f t="shared" si="30"/>
        <v>7412-34.03</v>
      </c>
      <c r="F410" s="165" t="str">
        <f t="shared" si="31"/>
        <v>AG -3--AC -</v>
      </c>
      <c r="G410" s="152" t="s">
        <v>740</v>
      </c>
      <c r="H410" s="152"/>
      <c r="I410" s="161" t="str">
        <f t="shared" si="32"/>
        <v xml:space="preserve">- E- - </v>
      </c>
      <c r="J410" s="152"/>
      <c r="K410" s="152" t="s">
        <v>733</v>
      </c>
      <c r="L410" s="152"/>
      <c r="M410" s="152"/>
      <c r="N410" s="161" t="str">
        <f t="shared" si="33"/>
        <v xml:space="preserve">O  </v>
      </c>
      <c r="O410" s="152" t="s">
        <v>736</v>
      </c>
      <c r="P410" s="152"/>
      <c r="Q410" s="161" t="str">
        <f t="shared" si="34"/>
        <v xml:space="preserve">F   </v>
      </c>
      <c r="R410" s="152" t="s">
        <v>583</v>
      </c>
      <c r="S410" s="152"/>
    </row>
    <row r="411" spans="1:19">
      <c r="A411" s="151" t="s">
        <v>115</v>
      </c>
      <c r="B411" s="152">
        <v>7412</v>
      </c>
      <c r="C411" s="152" t="s">
        <v>1016</v>
      </c>
      <c r="D411" s="151" t="s">
        <v>1017</v>
      </c>
      <c r="E411" s="151" t="str">
        <f t="shared" si="30"/>
        <v>7412-43</v>
      </c>
      <c r="F411" s="165" t="str">
        <f t="shared" si="31"/>
        <v>AG ---AC -</v>
      </c>
      <c r="G411" s="152"/>
      <c r="H411" s="152"/>
      <c r="I411" s="161" t="str">
        <f t="shared" si="32"/>
        <v xml:space="preserve">- - - </v>
      </c>
      <c r="J411" s="152"/>
      <c r="K411" s="152"/>
      <c r="L411" s="152"/>
      <c r="M411" s="152"/>
      <c r="N411" s="161" t="str">
        <f t="shared" si="33"/>
        <v xml:space="preserve">  </v>
      </c>
      <c r="O411" s="152"/>
      <c r="P411" s="152"/>
      <c r="Q411" s="161" t="str">
        <f t="shared" si="34"/>
        <v xml:space="preserve">   </v>
      </c>
      <c r="R411" s="152"/>
      <c r="S411" s="152"/>
    </row>
    <row r="412" spans="1:19">
      <c r="A412" s="151" t="s">
        <v>115</v>
      </c>
      <c r="B412" s="152">
        <v>7412</v>
      </c>
      <c r="C412" s="152" t="s">
        <v>1018</v>
      </c>
      <c r="D412" s="151" t="s">
        <v>1019</v>
      </c>
      <c r="E412" s="151" t="str">
        <f t="shared" si="30"/>
        <v>7412-43.01</v>
      </c>
      <c r="F412" s="165" t="str">
        <f t="shared" si="31"/>
        <v>AG -3--AC -8</v>
      </c>
      <c r="G412" s="152" t="s">
        <v>740</v>
      </c>
      <c r="H412" s="152" t="s">
        <v>741</v>
      </c>
      <c r="I412" s="161" t="str">
        <f t="shared" si="32"/>
        <v xml:space="preserve">- E- - </v>
      </c>
      <c r="J412" s="152"/>
      <c r="K412" s="152" t="s">
        <v>733</v>
      </c>
      <c r="L412" s="152"/>
      <c r="M412" s="152"/>
      <c r="N412" s="161" t="str">
        <f t="shared" si="33"/>
        <v xml:space="preserve">O  </v>
      </c>
      <c r="O412" s="152" t="s">
        <v>736</v>
      </c>
      <c r="P412" s="152"/>
      <c r="Q412" s="161" t="str">
        <f t="shared" si="34"/>
        <v xml:space="preserve">F   </v>
      </c>
      <c r="R412" s="152" t="s">
        <v>583</v>
      </c>
      <c r="S412" s="152"/>
    </row>
    <row r="413" spans="1:19">
      <c r="A413" s="151" t="s">
        <v>115</v>
      </c>
      <c r="B413" s="152">
        <v>7412</v>
      </c>
      <c r="C413" s="152" t="s">
        <v>1020</v>
      </c>
      <c r="D413" s="151" t="s">
        <v>1021</v>
      </c>
      <c r="E413" s="151" t="str">
        <f t="shared" si="30"/>
        <v>7412-43.02</v>
      </c>
      <c r="F413" s="165" t="str">
        <f t="shared" si="31"/>
        <v>AG -3--AC -8</v>
      </c>
      <c r="G413" s="152" t="s">
        <v>740</v>
      </c>
      <c r="H413" s="152" t="s">
        <v>741</v>
      </c>
      <c r="I413" s="161" t="str">
        <f t="shared" si="32"/>
        <v xml:space="preserve">- E- - </v>
      </c>
      <c r="J413" s="152"/>
      <c r="K413" s="152" t="s">
        <v>733</v>
      </c>
      <c r="L413" s="152"/>
      <c r="M413" s="152"/>
      <c r="N413" s="161" t="str">
        <f t="shared" si="33"/>
        <v xml:space="preserve">O  </v>
      </c>
      <c r="O413" s="152" t="s">
        <v>736</v>
      </c>
      <c r="P413" s="152"/>
      <c r="Q413" s="161" t="str">
        <f t="shared" si="34"/>
        <v xml:space="preserve">F   </v>
      </c>
      <c r="R413" s="152" t="s">
        <v>583</v>
      </c>
      <c r="S413" s="152"/>
    </row>
    <row r="414" spans="1:19">
      <c r="A414" s="151" t="s">
        <v>115</v>
      </c>
      <c r="B414" s="152">
        <v>7412</v>
      </c>
      <c r="C414" s="152" t="s">
        <v>1022</v>
      </c>
      <c r="D414" s="151" t="s">
        <v>1023</v>
      </c>
      <c r="E414" s="151" t="str">
        <f t="shared" si="30"/>
        <v>7412-43.03</v>
      </c>
      <c r="F414" s="165" t="str">
        <f t="shared" si="31"/>
        <v>AG -3--AC -8</v>
      </c>
      <c r="G414" s="152" t="s">
        <v>740</v>
      </c>
      <c r="H414" s="152" t="s">
        <v>741</v>
      </c>
      <c r="I414" s="161" t="str">
        <f t="shared" si="32"/>
        <v xml:space="preserve">- E- - </v>
      </c>
      <c r="J414" s="152"/>
      <c r="K414" s="152" t="s">
        <v>733</v>
      </c>
      <c r="L414" s="152"/>
      <c r="M414" s="152"/>
      <c r="N414" s="161" t="str">
        <f t="shared" si="33"/>
        <v xml:space="preserve">O  </v>
      </c>
      <c r="O414" s="152" t="s">
        <v>736</v>
      </c>
      <c r="P414" s="152"/>
      <c r="Q414" s="161" t="str">
        <f t="shared" si="34"/>
        <v xml:space="preserve">F   </v>
      </c>
      <c r="R414" s="152" t="s">
        <v>583</v>
      </c>
      <c r="S414" s="152"/>
    </row>
    <row r="415" spans="1:19">
      <c r="A415" s="151" t="s">
        <v>115</v>
      </c>
      <c r="B415" s="152">
        <v>7412</v>
      </c>
      <c r="C415" s="152" t="s">
        <v>1024</v>
      </c>
      <c r="D415" s="151" t="s">
        <v>1025</v>
      </c>
      <c r="E415" s="151" t="str">
        <f t="shared" si="30"/>
        <v>7412-55</v>
      </c>
      <c r="F415" s="165" t="str">
        <f t="shared" si="31"/>
        <v>AG -3--AC -8</v>
      </c>
      <c r="G415" s="152" t="s">
        <v>740</v>
      </c>
      <c r="H415" s="152" t="s">
        <v>741</v>
      </c>
      <c r="I415" s="161" t="str">
        <f t="shared" si="32"/>
        <v xml:space="preserve">- E- - </v>
      </c>
      <c r="J415" s="152"/>
      <c r="K415" s="152" t="s">
        <v>733</v>
      </c>
      <c r="L415" s="152"/>
      <c r="M415" s="152"/>
      <c r="N415" s="161" t="str">
        <f t="shared" si="33"/>
        <v xml:space="preserve">O  </v>
      </c>
      <c r="O415" s="152" t="s">
        <v>736</v>
      </c>
      <c r="P415" s="152"/>
      <c r="Q415" s="161" t="str">
        <f t="shared" si="34"/>
        <v xml:space="preserve">F   </v>
      </c>
      <c r="R415" s="152" t="s">
        <v>583</v>
      </c>
      <c r="S415" s="152"/>
    </row>
    <row r="416" spans="1:19">
      <c r="A416" s="151"/>
      <c r="B416" s="152"/>
      <c r="C416" s="152"/>
      <c r="D416" s="151"/>
      <c r="E416" s="151" t="str">
        <f t="shared" si="30"/>
        <v>-</v>
      </c>
      <c r="F416" s="165" t="str">
        <f t="shared" si="31"/>
        <v>AG ---AC -</v>
      </c>
      <c r="G416" s="152"/>
      <c r="H416" s="152"/>
      <c r="I416" s="161" t="str">
        <f t="shared" si="32"/>
        <v xml:space="preserve">- - - </v>
      </c>
      <c r="J416" s="152"/>
      <c r="K416" s="152"/>
      <c r="L416" s="152"/>
      <c r="M416" s="152"/>
      <c r="N416" s="161" t="str">
        <f t="shared" si="33"/>
        <v xml:space="preserve">  </v>
      </c>
      <c r="O416" s="152"/>
      <c r="P416" s="152"/>
      <c r="Q416" s="161" t="str">
        <f t="shared" si="34"/>
        <v xml:space="preserve">   </v>
      </c>
      <c r="R416" s="152"/>
      <c r="S416" s="152"/>
    </row>
    <row r="417" spans="1:19">
      <c r="A417" s="151" t="s">
        <v>116</v>
      </c>
      <c r="B417" s="152">
        <v>7413</v>
      </c>
      <c r="C417" s="152" t="s">
        <v>1026</v>
      </c>
      <c r="D417" s="151" t="s">
        <v>1027</v>
      </c>
      <c r="E417" s="151" t="str">
        <f t="shared" si="30"/>
        <v>7413-29</v>
      </c>
      <c r="F417" s="165" t="str">
        <f t="shared" si="31"/>
        <v>AG -3--AC -8</v>
      </c>
      <c r="G417" s="152" t="s">
        <v>740</v>
      </c>
      <c r="H417" s="152" t="s">
        <v>741</v>
      </c>
      <c r="I417" s="161" t="str">
        <f t="shared" si="32"/>
        <v xml:space="preserve">- E- - </v>
      </c>
      <c r="J417" s="152"/>
      <c r="K417" s="152" t="s">
        <v>733</v>
      </c>
      <c r="L417" s="152"/>
      <c r="M417" s="152"/>
      <c r="N417" s="161" t="str">
        <f t="shared" si="33"/>
        <v xml:space="preserve">O  </v>
      </c>
      <c r="O417" s="152" t="s">
        <v>736</v>
      </c>
      <c r="P417" s="152"/>
      <c r="Q417" s="161" t="str">
        <f t="shared" si="34"/>
        <v xml:space="preserve">F   </v>
      </c>
      <c r="R417" s="152" t="s">
        <v>583</v>
      </c>
      <c r="S417" s="152"/>
    </row>
    <row r="418" spans="1:19">
      <c r="A418" s="151" t="s">
        <v>116</v>
      </c>
      <c r="B418" s="152">
        <v>7413</v>
      </c>
      <c r="C418" s="152" t="s">
        <v>749</v>
      </c>
      <c r="D418" s="151" t="s">
        <v>746</v>
      </c>
      <c r="E418" s="151" t="str">
        <f t="shared" si="30"/>
        <v>7413-34</v>
      </c>
      <c r="F418" s="165" t="str">
        <f t="shared" si="31"/>
        <v>AG ---AC -</v>
      </c>
      <c r="G418" s="152"/>
      <c r="H418" s="152"/>
      <c r="I418" s="161" t="str">
        <f t="shared" si="32"/>
        <v xml:space="preserve">- - - </v>
      </c>
      <c r="J418" s="152"/>
      <c r="K418" s="152"/>
      <c r="L418" s="152"/>
      <c r="M418" s="152"/>
      <c r="N418" s="161" t="str">
        <f t="shared" si="33"/>
        <v xml:space="preserve">  </v>
      </c>
      <c r="O418" s="152"/>
      <c r="P418" s="152"/>
      <c r="Q418" s="161" t="str">
        <f t="shared" si="34"/>
        <v xml:space="preserve">   </v>
      </c>
      <c r="R418" s="152"/>
      <c r="S418" s="152"/>
    </row>
    <row r="419" spans="1:19">
      <c r="A419" s="151" t="s">
        <v>116</v>
      </c>
      <c r="B419" s="152">
        <v>7413</v>
      </c>
      <c r="C419" s="152" t="s">
        <v>968</v>
      </c>
      <c r="D419" s="151" t="s">
        <v>410</v>
      </c>
      <c r="E419" s="151" t="str">
        <f t="shared" si="30"/>
        <v>7413-34.06</v>
      </c>
      <c r="F419" s="165" t="str">
        <f t="shared" si="31"/>
        <v>AG -3--AC -8</v>
      </c>
      <c r="G419" s="152" t="s">
        <v>740</v>
      </c>
      <c r="H419" s="152" t="s">
        <v>741</v>
      </c>
      <c r="I419" s="161" t="str">
        <f t="shared" si="32"/>
        <v xml:space="preserve">- E- - </v>
      </c>
      <c r="J419" s="152"/>
      <c r="K419" s="152" t="s">
        <v>733</v>
      </c>
      <c r="L419" s="152"/>
      <c r="M419" s="152"/>
      <c r="N419" s="161" t="str">
        <f t="shared" si="33"/>
        <v xml:space="preserve">O  </v>
      </c>
      <c r="O419" s="152" t="s">
        <v>736</v>
      </c>
      <c r="P419" s="152"/>
      <c r="Q419" s="161" t="str">
        <f t="shared" si="34"/>
        <v xml:space="preserve">F   </v>
      </c>
      <c r="R419" s="152" t="s">
        <v>583</v>
      </c>
      <c r="S419" s="152"/>
    </row>
    <row r="420" spans="1:19">
      <c r="A420" s="151" t="s">
        <v>116</v>
      </c>
      <c r="B420" s="152">
        <v>7413</v>
      </c>
      <c r="C420" s="152" t="s">
        <v>780</v>
      </c>
      <c r="D420" s="151" t="s">
        <v>411</v>
      </c>
      <c r="E420" s="151" t="str">
        <f t="shared" si="30"/>
        <v>7413-34.07</v>
      </c>
      <c r="F420" s="165" t="str">
        <f t="shared" si="31"/>
        <v>AG -5--AC -8</v>
      </c>
      <c r="G420" s="152" t="s">
        <v>876</v>
      </c>
      <c r="H420" s="152" t="s">
        <v>741</v>
      </c>
      <c r="I420" s="161" t="str">
        <f t="shared" si="32"/>
        <v xml:space="preserve">- E- - </v>
      </c>
      <c r="J420" s="152"/>
      <c r="K420" s="152" t="s">
        <v>733</v>
      </c>
      <c r="L420" s="152"/>
      <c r="M420" s="152"/>
      <c r="N420" s="161" t="str">
        <f t="shared" si="33"/>
        <v xml:space="preserve">O  </v>
      </c>
      <c r="O420" s="152" t="s">
        <v>736</v>
      </c>
      <c r="P420" s="152"/>
      <c r="Q420" s="161" t="str">
        <f t="shared" si="34"/>
        <v xml:space="preserve">F   </v>
      </c>
      <c r="R420" s="152" t="s">
        <v>583</v>
      </c>
      <c r="S420" s="152"/>
    </row>
    <row r="421" spans="1:19">
      <c r="A421" s="151" t="s">
        <v>116</v>
      </c>
      <c r="B421" s="152">
        <v>7413</v>
      </c>
      <c r="C421" s="152" t="s">
        <v>1028</v>
      </c>
      <c r="D421" s="151" t="s">
        <v>1029</v>
      </c>
      <c r="E421" s="151" t="str">
        <f t="shared" si="30"/>
        <v>7413-36</v>
      </c>
      <c r="F421" s="165" t="str">
        <f t="shared" si="31"/>
        <v>AG ---AC -</v>
      </c>
      <c r="G421" s="152"/>
      <c r="H421" s="152"/>
      <c r="I421" s="161" t="str">
        <f t="shared" si="32"/>
        <v xml:space="preserve">- - - </v>
      </c>
      <c r="J421" s="152"/>
      <c r="K421" s="152"/>
      <c r="L421" s="152"/>
      <c r="M421" s="152"/>
      <c r="N421" s="161" t="str">
        <f t="shared" si="33"/>
        <v xml:space="preserve">  </v>
      </c>
      <c r="O421" s="152"/>
      <c r="P421" s="152"/>
      <c r="Q421" s="161" t="str">
        <f t="shared" si="34"/>
        <v xml:space="preserve">   </v>
      </c>
      <c r="R421" s="152"/>
      <c r="S421" s="152"/>
    </row>
    <row r="422" spans="1:19">
      <c r="A422" s="151" t="s">
        <v>116</v>
      </c>
      <c r="B422" s="152">
        <v>7413</v>
      </c>
      <c r="C422" s="152" t="s">
        <v>1030</v>
      </c>
      <c r="D422" s="151" t="s">
        <v>412</v>
      </c>
      <c r="E422" s="151" t="str">
        <f t="shared" si="30"/>
        <v>7413-36.01</v>
      </c>
      <c r="F422" s="165" t="str">
        <f t="shared" si="31"/>
        <v>AG -3--AC -8</v>
      </c>
      <c r="G422" s="152" t="s">
        <v>740</v>
      </c>
      <c r="H422" s="152" t="s">
        <v>741</v>
      </c>
      <c r="I422" s="161" t="str">
        <f t="shared" si="32"/>
        <v xml:space="preserve">- E- - </v>
      </c>
      <c r="J422" s="152"/>
      <c r="K422" s="152" t="s">
        <v>733</v>
      </c>
      <c r="L422" s="152"/>
      <c r="M422" s="152"/>
      <c r="N422" s="161" t="str">
        <f t="shared" si="33"/>
        <v xml:space="preserve">O  </v>
      </c>
      <c r="O422" s="152" t="s">
        <v>736</v>
      </c>
      <c r="P422" s="152"/>
      <c r="Q422" s="161" t="str">
        <f t="shared" si="34"/>
        <v xml:space="preserve">F   </v>
      </c>
      <c r="R422" s="152" t="s">
        <v>583</v>
      </c>
      <c r="S422" s="152"/>
    </row>
    <row r="423" spans="1:19">
      <c r="A423" s="151" t="s">
        <v>116</v>
      </c>
      <c r="B423" s="152">
        <v>7413</v>
      </c>
      <c r="C423" s="152" t="s">
        <v>1031</v>
      </c>
      <c r="D423" s="151" t="s">
        <v>413</v>
      </c>
      <c r="E423" s="151" t="str">
        <f t="shared" si="30"/>
        <v>7413-36.02</v>
      </c>
      <c r="F423" s="165" t="str">
        <f t="shared" si="31"/>
        <v>AG -3--AC -8</v>
      </c>
      <c r="G423" s="152" t="s">
        <v>740</v>
      </c>
      <c r="H423" s="152" t="s">
        <v>741</v>
      </c>
      <c r="I423" s="161" t="str">
        <f t="shared" si="32"/>
        <v xml:space="preserve">CT- - M- </v>
      </c>
      <c r="J423" s="152" t="s">
        <v>732</v>
      </c>
      <c r="K423" s="152"/>
      <c r="L423" s="152" t="s">
        <v>742</v>
      </c>
      <c r="M423" s="152"/>
      <c r="N423" s="161" t="str">
        <f t="shared" si="33"/>
        <v xml:space="preserve">O  </v>
      </c>
      <c r="O423" s="152" t="s">
        <v>736</v>
      </c>
      <c r="P423" s="152"/>
      <c r="Q423" s="161" t="str">
        <f t="shared" si="34"/>
        <v xml:space="preserve">F   </v>
      </c>
      <c r="R423" s="152" t="s">
        <v>583</v>
      </c>
      <c r="S423" s="152"/>
    </row>
    <row r="424" spans="1:19">
      <c r="A424" s="151" t="s">
        <v>116</v>
      </c>
      <c r="B424" s="152">
        <v>7413</v>
      </c>
      <c r="C424" s="152" t="s">
        <v>1032</v>
      </c>
      <c r="D424" s="151" t="s">
        <v>1033</v>
      </c>
      <c r="E424" s="151" t="str">
        <f t="shared" si="30"/>
        <v>7413-36.03</v>
      </c>
      <c r="F424" s="165" t="str">
        <f t="shared" si="31"/>
        <v>AG -3--AC -8</v>
      </c>
      <c r="G424" s="152" t="s">
        <v>740</v>
      </c>
      <c r="H424" s="152" t="s">
        <v>741</v>
      </c>
      <c r="I424" s="161" t="str">
        <f t="shared" si="32"/>
        <v xml:space="preserve">- E- - </v>
      </c>
      <c r="J424" s="152"/>
      <c r="K424" s="152" t="s">
        <v>733</v>
      </c>
      <c r="L424" s="152"/>
      <c r="M424" s="152"/>
      <c r="N424" s="161" t="str">
        <f t="shared" si="33"/>
        <v xml:space="preserve">O  </v>
      </c>
      <c r="O424" s="152" t="s">
        <v>736</v>
      </c>
      <c r="P424" s="152"/>
      <c r="Q424" s="161" t="str">
        <f t="shared" si="34"/>
        <v xml:space="preserve">F   </v>
      </c>
      <c r="R424" s="152" t="s">
        <v>583</v>
      </c>
      <c r="S424" s="152"/>
    </row>
    <row r="425" spans="1:19">
      <c r="A425" s="151"/>
      <c r="B425" s="152"/>
      <c r="C425" s="152"/>
      <c r="D425" s="151"/>
      <c r="E425" s="151" t="str">
        <f t="shared" si="30"/>
        <v>-</v>
      </c>
      <c r="F425" s="165" t="str">
        <f t="shared" si="31"/>
        <v>AG ---AC -</v>
      </c>
      <c r="G425" s="152"/>
      <c r="H425" s="152"/>
      <c r="I425" s="161" t="str">
        <f t="shared" si="32"/>
        <v xml:space="preserve">- - - </v>
      </c>
      <c r="J425" s="152"/>
      <c r="K425" s="152"/>
      <c r="L425" s="152"/>
      <c r="M425" s="152"/>
      <c r="N425" s="161" t="str">
        <f t="shared" si="33"/>
        <v xml:space="preserve">  </v>
      </c>
      <c r="O425" s="152"/>
      <c r="P425" s="152"/>
      <c r="Q425" s="161" t="str">
        <f t="shared" si="34"/>
        <v xml:space="preserve">   </v>
      </c>
      <c r="R425" s="152"/>
      <c r="S425" s="152"/>
    </row>
    <row r="426" spans="1:19">
      <c r="A426" s="151" t="s">
        <v>249</v>
      </c>
      <c r="B426" s="152">
        <v>7420</v>
      </c>
      <c r="C426" s="152" t="s">
        <v>749</v>
      </c>
      <c r="D426" s="151" t="s">
        <v>746</v>
      </c>
      <c r="E426" s="151" t="str">
        <f t="shared" si="30"/>
        <v>7420-34</v>
      </c>
      <c r="F426" s="165" t="str">
        <f t="shared" si="31"/>
        <v>AG ---AC -</v>
      </c>
      <c r="G426" s="152"/>
      <c r="H426" s="152"/>
      <c r="I426" s="161" t="str">
        <f t="shared" si="32"/>
        <v xml:space="preserve">- - - </v>
      </c>
      <c r="J426" s="152"/>
      <c r="K426" s="152"/>
      <c r="L426" s="152"/>
      <c r="M426" s="152"/>
      <c r="N426" s="161" t="str">
        <f t="shared" si="33"/>
        <v xml:space="preserve">  </v>
      </c>
      <c r="O426" s="152"/>
      <c r="P426" s="152"/>
      <c r="Q426" s="161" t="str">
        <f t="shared" si="34"/>
        <v xml:space="preserve">   </v>
      </c>
      <c r="R426" s="152"/>
      <c r="S426" s="152"/>
    </row>
    <row r="427" spans="1:19">
      <c r="A427" s="151" t="s">
        <v>249</v>
      </c>
      <c r="B427" s="152">
        <v>7420</v>
      </c>
      <c r="C427" s="152" t="s">
        <v>691</v>
      </c>
      <c r="D427" s="151" t="s">
        <v>260</v>
      </c>
      <c r="E427" s="151" t="str">
        <f t="shared" si="30"/>
        <v>7420-34.03</v>
      </c>
      <c r="F427" s="165" t="str">
        <f t="shared" si="31"/>
        <v>AG -3--AC -</v>
      </c>
      <c r="G427" s="152" t="s">
        <v>740</v>
      </c>
      <c r="H427" s="152"/>
      <c r="I427" s="161" t="str">
        <f t="shared" si="32"/>
        <v xml:space="preserve">- E- - </v>
      </c>
      <c r="J427" s="152"/>
      <c r="K427" s="152" t="s">
        <v>733</v>
      </c>
      <c r="L427" s="152"/>
      <c r="M427" s="152"/>
      <c r="N427" s="161" t="str">
        <f t="shared" si="33"/>
        <v xml:space="preserve">O  </v>
      </c>
      <c r="O427" s="152" t="s">
        <v>736</v>
      </c>
      <c r="P427" s="152"/>
      <c r="Q427" s="161" t="str">
        <f t="shared" si="34"/>
        <v xml:space="preserve">F   </v>
      </c>
      <c r="R427" s="152" t="s">
        <v>583</v>
      </c>
      <c r="S427" s="152"/>
    </row>
    <row r="428" spans="1:19">
      <c r="A428" s="151"/>
      <c r="B428" s="152"/>
      <c r="C428" s="152"/>
      <c r="D428" s="151"/>
      <c r="E428" s="151" t="str">
        <f t="shared" si="30"/>
        <v>-</v>
      </c>
      <c r="F428" s="165" t="str">
        <f t="shared" si="31"/>
        <v>AG ---AC -</v>
      </c>
      <c r="G428" s="152"/>
      <c r="H428" s="152"/>
      <c r="I428" s="161" t="str">
        <f t="shared" si="32"/>
        <v xml:space="preserve">- - - </v>
      </c>
      <c r="J428" s="152"/>
      <c r="K428" s="152"/>
      <c r="L428" s="152"/>
      <c r="M428" s="152"/>
      <c r="N428" s="161" t="str">
        <f t="shared" si="33"/>
        <v xml:space="preserve">  </v>
      </c>
      <c r="O428" s="152"/>
      <c r="P428" s="152"/>
      <c r="Q428" s="161" t="str">
        <f t="shared" si="34"/>
        <v xml:space="preserve">   </v>
      </c>
      <c r="R428" s="152"/>
      <c r="S428" s="152"/>
    </row>
    <row r="429" spans="1:19">
      <c r="A429" s="151" t="s">
        <v>1034</v>
      </c>
      <c r="B429" s="152" t="s">
        <v>709</v>
      </c>
      <c r="C429" s="152" t="s">
        <v>753</v>
      </c>
      <c r="D429" s="151" t="s">
        <v>754</v>
      </c>
      <c r="E429" s="151" t="str">
        <f t="shared" si="30"/>
        <v>7421-02</v>
      </c>
      <c r="F429" s="165" t="str">
        <f t="shared" si="31"/>
        <v>AG ---AC -</v>
      </c>
      <c r="G429" s="152"/>
      <c r="H429" s="152"/>
      <c r="I429" s="161" t="str">
        <f t="shared" si="32"/>
        <v xml:space="preserve">- - - </v>
      </c>
      <c r="J429" s="152"/>
      <c r="K429" s="152"/>
      <c r="L429" s="152"/>
      <c r="M429" s="152"/>
      <c r="N429" s="161" t="str">
        <f t="shared" si="33"/>
        <v xml:space="preserve">  </v>
      </c>
      <c r="O429" s="152"/>
      <c r="P429" s="152"/>
      <c r="Q429" s="161" t="str">
        <f t="shared" si="34"/>
        <v xml:space="preserve">   </v>
      </c>
      <c r="R429" s="152"/>
      <c r="S429" s="152"/>
    </row>
    <row r="430" spans="1:19">
      <c r="A430" s="151" t="s">
        <v>1034</v>
      </c>
      <c r="B430" s="152" t="s">
        <v>709</v>
      </c>
      <c r="C430" s="152" t="s">
        <v>1035</v>
      </c>
      <c r="D430" s="151" t="s">
        <v>368</v>
      </c>
      <c r="E430" s="151" t="str">
        <f t="shared" si="30"/>
        <v>7421-02.06</v>
      </c>
      <c r="F430" s="165" t="str">
        <f t="shared" si="31"/>
        <v>AG -3--AC -18</v>
      </c>
      <c r="G430" s="152" t="s">
        <v>740</v>
      </c>
      <c r="H430" s="152" t="s">
        <v>759</v>
      </c>
      <c r="I430" s="161" t="str">
        <f t="shared" si="32"/>
        <v xml:space="preserve">CT- - M- </v>
      </c>
      <c r="J430" s="152" t="s">
        <v>732</v>
      </c>
      <c r="K430" s="152"/>
      <c r="L430" s="152" t="s">
        <v>742</v>
      </c>
      <c r="M430" s="152"/>
      <c r="N430" s="161" t="str">
        <f t="shared" si="33"/>
        <v xml:space="preserve">O  </v>
      </c>
      <c r="O430" s="152" t="s">
        <v>736</v>
      </c>
      <c r="P430" s="152"/>
      <c r="Q430" s="161" t="str">
        <f t="shared" si="34"/>
        <v xml:space="preserve">F   </v>
      </c>
      <c r="R430" s="152" t="s">
        <v>583</v>
      </c>
      <c r="S430" s="152"/>
    </row>
    <row r="431" spans="1:19">
      <c r="A431" s="151" t="s">
        <v>1034</v>
      </c>
      <c r="B431" s="152" t="s">
        <v>709</v>
      </c>
      <c r="C431" s="152" t="s">
        <v>1036</v>
      </c>
      <c r="D431" s="151" t="s">
        <v>1037</v>
      </c>
      <c r="E431" s="151" t="str">
        <f t="shared" si="30"/>
        <v>7421-02.18</v>
      </c>
      <c r="F431" s="165" t="str">
        <f t="shared" si="31"/>
        <v>AG -3--AC -18</v>
      </c>
      <c r="G431" s="152" t="s">
        <v>740</v>
      </c>
      <c r="H431" s="152" t="s">
        <v>759</v>
      </c>
      <c r="I431" s="161" t="str">
        <f t="shared" si="32"/>
        <v xml:space="preserve">CT- - M- </v>
      </c>
      <c r="J431" s="152" t="s">
        <v>732</v>
      </c>
      <c r="K431" s="152"/>
      <c r="L431" s="152" t="s">
        <v>742</v>
      </c>
      <c r="M431" s="152"/>
      <c r="N431" s="161" t="str">
        <f t="shared" si="33"/>
        <v xml:space="preserve">O  </v>
      </c>
      <c r="O431" s="152" t="s">
        <v>736</v>
      </c>
      <c r="P431" s="152"/>
      <c r="Q431" s="161" t="str">
        <f t="shared" si="34"/>
        <v xml:space="preserve">F   </v>
      </c>
      <c r="R431" s="152" t="s">
        <v>583</v>
      </c>
      <c r="S431" s="152"/>
    </row>
    <row r="432" spans="1:19">
      <c r="A432" s="151" t="s">
        <v>1034</v>
      </c>
      <c r="B432" s="152" t="s">
        <v>709</v>
      </c>
      <c r="C432" s="152" t="s">
        <v>1038</v>
      </c>
      <c r="D432" s="151" t="s">
        <v>1039</v>
      </c>
      <c r="E432" s="151" t="str">
        <f t="shared" si="30"/>
        <v>7421-17</v>
      </c>
      <c r="F432" s="165" t="str">
        <f t="shared" si="31"/>
        <v>AG ---AC -</v>
      </c>
      <c r="G432" s="152"/>
      <c r="H432" s="152"/>
      <c r="I432" s="161" t="str">
        <f t="shared" si="32"/>
        <v xml:space="preserve">- - - </v>
      </c>
      <c r="J432" s="152"/>
      <c r="K432" s="152"/>
      <c r="L432" s="152"/>
      <c r="M432" s="152"/>
      <c r="N432" s="161" t="str">
        <f t="shared" si="33"/>
        <v xml:space="preserve">  </v>
      </c>
      <c r="O432" s="152"/>
      <c r="P432" s="152"/>
      <c r="Q432" s="161" t="str">
        <f t="shared" si="34"/>
        <v xml:space="preserve">   </v>
      </c>
      <c r="R432" s="152"/>
      <c r="S432" s="152"/>
    </row>
    <row r="433" spans="1:19">
      <c r="A433" s="151" t="s">
        <v>1034</v>
      </c>
      <c r="B433" s="152" t="s">
        <v>709</v>
      </c>
      <c r="C433" s="152" t="s">
        <v>1040</v>
      </c>
      <c r="D433" s="151" t="s">
        <v>370</v>
      </c>
      <c r="E433" s="151" t="str">
        <f t="shared" si="30"/>
        <v>7421-17.01</v>
      </c>
      <c r="F433" s="165" t="str">
        <f t="shared" si="31"/>
        <v>AG -3--AC -8</v>
      </c>
      <c r="G433" s="152" t="s">
        <v>740</v>
      </c>
      <c r="H433" s="152" t="s">
        <v>741</v>
      </c>
      <c r="I433" s="161" t="str">
        <f t="shared" si="32"/>
        <v xml:space="preserve">- E- - </v>
      </c>
      <c r="J433" s="152"/>
      <c r="K433" s="152" t="s">
        <v>733</v>
      </c>
      <c r="L433" s="152"/>
      <c r="M433" s="152"/>
      <c r="N433" s="161" t="str">
        <f t="shared" si="33"/>
        <v xml:space="preserve">O  </v>
      </c>
      <c r="O433" s="152" t="s">
        <v>736</v>
      </c>
      <c r="P433" s="152"/>
      <c r="Q433" s="161" t="str">
        <f t="shared" si="34"/>
        <v>F   D</v>
      </c>
      <c r="R433" s="152" t="s">
        <v>583</v>
      </c>
      <c r="S433" s="152" t="s">
        <v>152</v>
      </c>
    </row>
    <row r="434" spans="1:19">
      <c r="A434" s="151" t="s">
        <v>1034</v>
      </c>
      <c r="B434" s="152" t="s">
        <v>709</v>
      </c>
      <c r="C434" s="152" t="s">
        <v>1041</v>
      </c>
      <c r="D434" s="151" t="s">
        <v>371</v>
      </c>
      <c r="E434" s="151" t="str">
        <f t="shared" si="30"/>
        <v>7421-17.02</v>
      </c>
      <c r="F434" s="165" t="str">
        <f t="shared" si="31"/>
        <v>AG -3--AC -8</v>
      </c>
      <c r="G434" s="152" t="s">
        <v>740</v>
      </c>
      <c r="H434" s="152" t="s">
        <v>741</v>
      </c>
      <c r="I434" s="161" t="str">
        <f t="shared" si="32"/>
        <v xml:space="preserve">- E- - </v>
      </c>
      <c r="J434" s="152"/>
      <c r="K434" s="152" t="s">
        <v>733</v>
      </c>
      <c r="L434" s="152"/>
      <c r="M434" s="152"/>
      <c r="N434" s="161" t="str">
        <f t="shared" si="33"/>
        <v xml:space="preserve">O  </v>
      </c>
      <c r="O434" s="152" t="s">
        <v>736</v>
      </c>
      <c r="P434" s="152"/>
      <c r="Q434" s="161" t="str">
        <f t="shared" si="34"/>
        <v>F   D</v>
      </c>
      <c r="R434" s="152" t="s">
        <v>583</v>
      </c>
      <c r="S434" s="152" t="s">
        <v>152</v>
      </c>
    </row>
    <row r="435" spans="1:19">
      <c r="A435" s="151" t="s">
        <v>1034</v>
      </c>
      <c r="B435" s="152" t="s">
        <v>709</v>
      </c>
      <c r="C435" s="152" t="s">
        <v>714</v>
      </c>
      <c r="D435" s="151" t="s">
        <v>760</v>
      </c>
      <c r="E435" s="151" t="str">
        <f t="shared" si="30"/>
        <v>7421-23</v>
      </c>
      <c r="F435" s="165" t="str">
        <f t="shared" si="31"/>
        <v>AG -3--AC -18</v>
      </c>
      <c r="G435" s="152" t="s">
        <v>740</v>
      </c>
      <c r="H435" s="152" t="s">
        <v>759</v>
      </c>
      <c r="I435" s="161" t="str">
        <f t="shared" si="32"/>
        <v>- - M- S</v>
      </c>
      <c r="J435" s="152"/>
      <c r="K435" s="152"/>
      <c r="L435" s="152" t="s">
        <v>742</v>
      </c>
      <c r="M435" s="152" t="s">
        <v>735</v>
      </c>
      <c r="N435" s="161" t="str">
        <f t="shared" si="33"/>
        <v xml:space="preserve">O  </v>
      </c>
      <c r="O435" s="152" t="s">
        <v>736</v>
      </c>
      <c r="P435" s="152"/>
      <c r="Q435" s="161" t="str">
        <f t="shared" si="34"/>
        <v xml:space="preserve">F   </v>
      </c>
      <c r="R435" s="152" t="s">
        <v>583</v>
      </c>
      <c r="S435" s="152"/>
    </row>
    <row r="436" spans="1:19">
      <c r="A436" s="151" t="s">
        <v>1034</v>
      </c>
      <c r="B436" s="152" t="s">
        <v>709</v>
      </c>
      <c r="C436" s="152" t="s">
        <v>1042</v>
      </c>
      <c r="D436" s="151" t="s">
        <v>1043</v>
      </c>
      <c r="E436" s="151" t="str">
        <f t="shared" si="30"/>
        <v>7421-27</v>
      </c>
      <c r="F436" s="165" t="str">
        <f t="shared" si="31"/>
        <v>AG -3--AC -</v>
      </c>
      <c r="G436" s="152" t="s">
        <v>740</v>
      </c>
      <c r="H436" s="152"/>
      <c r="I436" s="161" t="str">
        <f t="shared" si="32"/>
        <v xml:space="preserve">- E- - </v>
      </c>
      <c r="J436" s="152"/>
      <c r="K436" s="152" t="s">
        <v>733</v>
      </c>
      <c r="L436" s="152"/>
      <c r="M436" s="152"/>
      <c r="N436" s="161" t="str">
        <f t="shared" si="33"/>
        <v xml:space="preserve">O  </v>
      </c>
      <c r="O436" s="152" t="s">
        <v>736</v>
      </c>
      <c r="P436" s="152"/>
      <c r="Q436" s="161" t="str">
        <f t="shared" si="34"/>
        <v xml:space="preserve">F   </v>
      </c>
      <c r="R436" s="152" t="s">
        <v>583</v>
      </c>
      <c r="S436" s="152"/>
    </row>
    <row r="437" spans="1:19">
      <c r="A437" s="151" t="s">
        <v>1034</v>
      </c>
      <c r="B437" s="152" t="s">
        <v>709</v>
      </c>
      <c r="C437" s="152" t="s">
        <v>749</v>
      </c>
      <c r="D437" s="151" t="s">
        <v>746</v>
      </c>
      <c r="E437" s="151" t="str">
        <f t="shared" si="30"/>
        <v>7421-34</v>
      </c>
      <c r="F437" s="165" t="str">
        <f t="shared" si="31"/>
        <v>AG ---AC -</v>
      </c>
      <c r="G437" s="152"/>
      <c r="H437" s="152"/>
      <c r="I437" s="161" t="str">
        <f t="shared" si="32"/>
        <v xml:space="preserve">- - - </v>
      </c>
      <c r="J437" s="152"/>
      <c r="K437" s="152"/>
      <c r="L437" s="152"/>
      <c r="M437" s="152"/>
      <c r="N437" s="161" t="str">
        <f t="shared" si="33"/>
        <v xml:space="preserve">  </v>
      </c>
      <c r="O437" s="152"/>
      <c r="P437" s="152"/>
      <c r="Q437" s="161" t="str">
        <f t="shared" si="34"/>
        <v xml:space="preserve">   </v>
      </c>
      <c r="R437" s="152"/>
      <c r="S437" s="152"/>
    </row>
    <row r="438" spans="1:19">
      <c r="A438" s="151" t="s">
        <v>1034</v>
      </c>
      <c r="B438" s="152" t="s">
        <v>709</v>
      </c>
      <c r="C438" s="152" t="s">
        <v>691</v>
      </c>
      <c r="D438" s="151" t="s">
        <v>819</v>
      </c>
      <c r="E438" s="151" t="str">
        <f t="shared" si="30"/>
        <v>7421-34.03</v>
      </c>
      <c r="F438" s="165" t="str">
        <f t="shared" si="31"/>
        <v>AG -3--AC -</v>
      </c>
      <c r="G438" s="152" t="s">
        <v>740</v>
      </c>
      <c r="H438" s="152"/>
      <c r="I438" s="161" t="str">
        <f t="shared" si="32"/>
        <v xml:space="preserve">- E- - </v>
      </c>
      <c r="J438" s="152"/>
      <c r="K438" s="152" t="s">
        <v>733</v>
      </c>
      <c r="L438" s="152"/>
      <c r="M438" s="152"/>
      <c r="N438" s="161" t="str">
        <f t="shared" si="33"/>
        <v xml:space="preserve">O  </v>
      </c>
      <c r="O438" s="152" t="s">
        <v>736</v>
      </c>
      <c r="P438" s="152"/>
      <c r="Q438" s="161" t="str">
        <f t="shared" si="34"/>
        <v xml:space="preserve">F   </v>
      </c>
      <c r="R438" s="152" t="s">
        <v>583</v>
      </c>
      <c r="S438" s="152"/>
    </row>
    <row r="439" spans="1:19">
      <c r="A439" s="151" t="s">
        <v>1034</v>
      </c>
      <c r="B439" s="152" t="s">
        <v>709</v>
      </c>
      <c r="C439" s="152" t="s">
        <v>820</v>
      </c>
      <c r="D439" s="151" t="s">
        <v>821</v>
      </c>
      <c r="E439" s="151" t="str">
        <f t="shared" si="30"/>
        <v>7421-34.05</v>
      </c>
      <c r="F439" s="165" t="str">
        <f t="shared" si="31"/>
        <v>AG -3--AC -4</v>
      </c>
      <c r="G439" s="152" t="s">
        <v>740</v>
      </c>
      <c r="H439" s="152" t="s">
        <v>901</v>
      </c>
      <c r="I439" s="161" t="str">
        <f t="shared" si="32"/>
        <v xml:space="preserve">- E- - </v>
      </c>
      <c r="J439" s="152"/>
      <c r="K439" s="152" t="s">
        <v>733</v>
      </c>
      <c r="L439" s="152"/>
      <c r="M439" s="152"/>
      <c r="N439" s="161" t="str">
        <f t="shared" si="33"/>
        <v xml:space="preserve">O  </v>
      </c>
      <c r="O439" s="152" t="s">
        <v>736</v>
      </c>
      <c r="P439" s="152"/>
      <c r="Q439" s="161" t="str">
        <f t="shared" si="34"/>
        <v xml:space="preserve">F   </v>
      </c>
      <c r="R439" s="152" t="s">
        <v>583</v>
      </c>
      <c r="S439" s="152"/>
    </row>
    <row r="440" spans="1:19">
      <c r="A440" s="151" t="s">
        <v>1034</v>
      </c>
      <c r="B440" s="152" t="s">
        <v>709</v>
      </c>
      <c r="C440" s="152" t="s">
        <v>1044</v>
      </c>
      <c r="D440" s="151" t="s">
        <v>1045</v>
      </c>
      <c r="E440" s="151" t="str">
        <f t="shared" si="30"/>
        <v>7421-35</v>
      </c>
      <c r="F440" s="165" t="str">
        <f t="shared" si="31"/>
        <v>AG ---AC -</v>
      </c>
      <c r="G440" s="152"/>
      <c r="H440" s="152"/>
      <c r="I440" s="161" t="str">
        <f t="shared" si="32"/>
        <v xml:space="preserve">- - - </v>
      </c>
      <c r="J440" s="152"/>
      <c r="K440" s="152"/>
      <c r="L440" s="152"/>
      <c r="M440" s="152"/>
      <c r="N440" s="161" t="str">
        <f t="shared" si="33"/>
        <v xml:space="preserve">  </v>
      </c>
      <c r="O440" s="152"/>
      <c r="P440" s="152"/>
      <c r="Q440" s="161" t="str">
        <f t="shared" si="34"/>
        <v xml:space="preserve">   </v>
      </c>
      <c r="R440" s="152"/>
      <c r="S440" s="152"/>
    </row>
    <row r="441" spans="1:19">
      <c r="A441" s="151" t="s">
        <v>1034</v>
      </c>
      <c r="B441" s="152" t="s">
        <v>709</v>
      </c>
      <c r="C441" s="152" t="s">
        <v>1046</v>
      </c>
      <c r="D441" s="151" t="s">
        <v>373</v>
      </c>
      <c r="E441" s="151" t="str">
        <f t="shared" si="30"/>
        <v>7421-35.01</v>
      </c>
      <c r="F441" s="165" t="str">
        <f t="shared" si="31"/>
        <v>AG -3--AC -10</v>
      </c>
      <c r="G441" s="152" t="s">
        <v>740</v>
      </c>
      <c r="H441" s="152" t="s">
        <v>611</v>
      </c>
      <c r="I441" s="161" t="str">
        <f t="shared" si="32"/>
        <v xml:space="preserve">CT- - M- </v>
      </c>
      <c r="J441" s="152" t="s">
        <v>732</v>
      </c>
      <c r="K441" s="152"/>
      <c r="L441" s="152" t="s">
        <v>742</v>
      </c>
      <c r="M441" s="152"/>
      <c r="N441" s="161" t="str">
        <f t="shared" si="33"/>
        <v xml:space="preserve">O  </v>
      </c>
      <c r="O441" s="152" t="s">
        <v>736</v>
      </c>
      <c r="P441" s="152"/>
      <c r="Q441" s="161" t="str">
        <f t="shared" si="34"/>
        <v xml:space="preserve">F   </v>
      </c>
      <c r="R441" s="152" t="s">
        <v>583</v>
      </c>
      <c r="S441" s="152"/>
    </row>
    <row r="442" spans="1:19">
      <c r="A442" s="151" t="s">
        <v>1034</v>
      </c>
      <c r="B442" s="152" t="s">
        <v>709</v>
      </c>
      <c r="C442" s="152" t="s">
        <v>891</v>
      </c>
      <c r="D442" s="151" t="s">
        <v>892</v>
      </c>
      <c r="E442" s="151" t="str">
        <f t="shared" si="30"/>
        <v>7421-41</v>
      </c>
      <c r="F442" s="165" t="str">
        <f t="shared" si="31"/>
        <v>AG ---AC -</v>
      </c>
      <c r="G442" s="152"/>
      <c r="H442" s="152"/>
      <c r="I442" s="161" t="str">
        <f t="shared" si="32"/>
        <v xml:space="preserve">- - - </v>
      </c>
      <c r="J442" s="152"/>
      <c r="K442" s="152"/>
      <c r="L442" s="152"/>
      <c r="M442" s="152"/>
      <c r="N442" s="161" t="str">
        <f t="shared" si="33"/>
        <v xml:space="preserve">  </v>
      </c>
      <c r="O442" s="152"/>
      <c r="P442" s="152"/>
      <c r="Q442" s="161" t="str">
        <f t="shared" si="34"/>
        <v xml:space="preserve">   </v>
      </c>
      <c r="R442" s="152"/>
      <c r="S442" s="152"/>
    </row>
    <row r="443" spans="1:19">
      <c r="A443" s="151" t="s">
        <v>1034</v>
      </c>
      <c r="B443" s="152" t="s">
        <v>709</v>
      </c>
      <c r="C443" s="152" t="s">
        <v>893</v>
      </c>
      <c r="D443" s="151" t="s">
        <v>894</v>
      </c>
      <c r="E443" s="151" t="str">
        <f t="shared" si="30"/>
        <v>7421-41.01</v>
      </c>
      <c r="F443" s="165" t="str">
        <f t="shared" si="31"/>
        <v>AG -5--AC -10</v>
      </c>
      <c r="G443" s="152" t="s">
        <v>876</v>
      </c>
      <c r="H443" s="152" t="s">
        <v>611</v>
      </c>
      <c r="I443" s="161" t="str">
        <f t="shared" si="32"/>
        <v xml:space="preserve">CT- - M- </v>
      </c>
      <c r="J443" s="152" t="s">
        <v>732</v>
      </c>
      <c r="K443" s="152"/>
      <c r="L443" s="152" t="s">
        <v>742</v>
      </c>
      <c r="M443" s="152"/>
      <c r="N443" s="161" t="str">
        <f t="shared" si="33"/>
        <v xml:space="preserve">O  </v>
      </c>
      <c r="O443" s="152" t="s">
        <v>736</v>
      </c>
      <c r="P443" s="152"/>
      <c r="Q443" s="161" t="str">
        <f t="shared" si="34"/>
        <v xml:space="preserve">F   </v>
      </c>
      <c r="R443" s="152" t="s">
        <v>583</v>
      </c>
      <c r="S443" s="152"/>
    </row>
    <row r="444" spans="1:19">
      <c r="A444" s="151" t="s">
        <v>1034</v>
      </c>
      <c r="B444" s="152" t="s">
        <v>709</v>
      </c>
      <c r="C444" s="152" t="s">
        <v>710</v>
      </c>
      <c r="D444" s="151" t="s">
        <v>1047</v>
      </c>
      <c r="E444" s="151" t="str">
        <f t="shared" si="30"/>
        <v>7421-44</v>
      </c>
      <c r="F444" s="165" t="str">
        <f t="shared" si="31"/>
        <v>AG -3--AC -8</v>
      </c>
      <c r="G444" s="152" t="s">
        <v>740</v>
      </c>
      <c r="H444" s="152" t="s">
        <v>741</v>
      </c>
      <c r="I444" s="161" t="str">
        <f t="shared" si="32"/>
        <v xml:space="preserve">CT- - M- </v>
      </c>
      <c r="J444" s="152" t="s">
        <v>732</v>
      </c>
      <c r="K444" s="152"/>
      <c r="L444" s="152" t="s">
        <v>742</v>
      </c>
      <c r="M444" s="152"/>
      <c r="N444" s="161" t="str">
        <f t="shared" si="33"/>
        <v xml:space="preserve">O  </v>
      </c>
      <c r="O444" s="152" t="s">
        <v>736</v>
      </c>
      <c r="P444" s="152"/>
      <c r="Q444" s="161" t="str">
        <f t="shared" si="34"/>
        <v xml:space="preserve">F   </v>
      </c>
      <c r="R444" s="152" t="s">
        <v>583</v>
      </c>
      <c r="S444" s="152"/>
    </row>
    <row r="445" spans="1:19">
      <c r="A445" s="151" t="s">
        <v>1034</v>
      </c>
      <c r="B445" s="152" t="s">
        <v>709</v>
      </c>
      <c r="C445" s="152" t="s">
        <v>782</v>
      </c>
      <c r="D445" s="151" t="s">
        <v>822</v>
      </c>
      <c r="E445" s="151" t="str">
        <f t="shared" si="30"/>
        <v>7421-45</v>
      </c>
      <c r="F445" s="165" t="str">
        <f t="shared" si="31"/>
        <v>AG ---AC -</v>
      </c>
      <c r="G445" s="152"/>
      <c r="H445" s="152"/>
      <c r="I445" s="161" t="str">
        <f t="shared" si="32"/>
        <v xml:space="preserve">- - - </v>
      </c>
      <c r="J445" s="152"/>
      <c r="K445" s="152"/>
      <c r="L445" s="152"/>
      <c r="M445" s="152"/>
      <c r="N445" s="161" t="str">
        <f t="shared" si="33"/>
        <v xml:space="preserve">  </v>
      </c>
      <c r="O445" s="152"/>
      <c r="P445" s="152"/>
      <c r="Q445" s="161" t="str">
        <f t="shared" si="34"/>
        <v xml:space="preserve">   </v>
      </c>
      <c r="R445" s="152"/>
      <c r="S445" s="152"/>
    </row>
    <row r="446" spans="1:19">
      <c r="A446" s="151" t="s">
        <v>1034</v>
      </c>
      <c r="B446" s="152" t="s">
        <v>709</v>
      </c>
      <c r="C446" s="152" t="s">
        <v>823</v>
      </c>
      <c r="D446" s="151" t="s">
        <v>351</v>
      </c>
      <c r="E446" s="151" t="str">
        <f t="shared" si="30"/>
        <v>7421-45.01</v>
      </c>
      <c r="F446" s="165" t="str">
        <f t="shared" si="31"/>
        <v>AG -3--AC -2</v>
      </c>
      <c r="G446" s="152" t="s">
        <v>740</v>
      </c>
      <c r="H446" s="152" t="s">
        <v>845</v>
      </c>
      <c r="I446" s="161" t="str">
        <f t="shared" si="32"/>
        <v xml:space="preserve">- E- - </v>
      </c>
      <c r="J446" s="152"/>
      <c r="K446" s="152" t="s">
        <v>733</v>
      </c>
      <c r="L446" s="152"/>
      <c r="M446" s="152"/>
      <c r="N446" s="161" t="str">
        <f t="shared" si="33"/>
        <v xml:space="preserve">O  </v>
      </c>
      <c r="O446" s="152" t="s">
        <v>736</v>
      </c>
      <c r="P446" s="152"/>
      <c r="Q446" s="161" t="str">
        <f t="shared" si="34"/>
        <v xml:space="preserve">F   </v>
      </c>
      <c r="R446" s="152" t="s">
        <v>583</v>
      </c>
      <c r="S446" s="152"/>
    </row>
    <row r="447" spans="1:19">
      <c r="A447" s="151" t="s">
        <v>1034</v>
      </c>
      <c r="B447" s="152" t="s">
        <v>709</v>
      </c>
      <c r="C447" s="152" t="s">
        <v>1048</v>
      </c>
      <c r="D447" s="151" t="s">
        <v>1049</v>
      </c>
      <c r="E447" s="151" t="str">
        <f t="shared" si="30"/>
        <v>7421-50</v>
      </c>
      <c r="F447" s="165" t="str">
        <f t="shared" si="31"/>
        <v>AG -3--AC -8</v>
      </c>
      <c r="G447" s="152" t="s">
        <v>740</v>
      </c>
      <c r="H447" s="152" t="s">
        <v>741</v>
      </c>
      <c r="I447" s="161" t="str">
        <f t="shared" si="32"/>
        <v xml:space="preserve">CT- - M- </v>
      </c>
      <c r="J447" s="152" t="s">
        <v>732</v>
      </c>
      <c r="K447" s="152"/>
      <c r="L447" s="152" t="s">
        <v>742</v>
      </c>
      <c r="M447" s="152"/>
      <c r="N447" s="161" t="str">
        <f t="shared" si="33"/>
        <v xml:space="preserve">O  </v>
      </c>
      <c r="O447" s="152" t="s">
        <v>736</v>
      </c>
      <c r="P447" s="152"/>
      <c r="Q447" s="161" t="str">
        <f t="shared" si="34"/>
        <v xml:space="preserve">F   </v>
      </c>
      <c r="R447" s="152" t="s">
        <v>583</v>
      </c>
      <c r="S447" s="152"/>
    </row>
    <row r="448" spans="1:19">
      <c r="A448" s="151" t="s">
        <v>1034</v>
      </c>
      <c r="B448" s="152" t="s">
        <v>709</v>
      </c>
      <c r="C448" s="152" t="s">
        <v>1050</v>
      </c>
      <c r="D448" s="151" t="s">
        <v>1051</v>
      </c>
      <c r="E448" s="151" t="str">
        <f t="shared" si="30"/>
        <v>7421-62</v>
      </c>
      <c r="F448" s="165" t="str">
        <f t="shared" si="31"/>
        <v>AG -5--AC -10</v>
      </c>
      <c r="G448" s="152" t="s">
        <v>876</v>
      </c>
      <c r="H448" s="152" t="s">
        <v>611</v>
      </c>
      <c r="I448" s="161" t="str">
        <f t="shared" si="32"/>
        <v xml:space="preserve">CT- - M- </v>
      </c>
      <c r="J448" s="152" t="s">
        <v>732</v>
      </c>
      <c r="K448" s="152"/>
      <c r="L448" s="152" t="s">
        <v>742</v>
      </c>
      <c r="M448" s="152"/>
      <c r="N448" s="161" t="str">
        <f t="shared" si="33"/>
        <v xml:space="preserve">O  </v>
      </c>
      <c r="O448" s="152" t="s">
        <v>736</v>
      </c>
      <c r="P448" s="152"/>
      <c r="Q448" s="161" t="str">
        <f t="shared" si="34"/>
        <v xml:space="preserve">F   </v>
      </c>
      <c r="R448" s="152" t="s">
        <v>583</v>
      </c>
      <c r="S448" s="152"/>
    </row>
    <row r="449" spans="1:19">
      <c r="A449" s="151" t="s">
        <v>1034</v>
      </c>
      <c r="B449" s="152" t="s">
        <v>709</v>
      </c>
      <c r="C449" s="152" t="s">
        <v>1052</v>
      </c>
      <c r="D449" s="151" t="s">
        <v>1053</v>
      </c>
      <c r="E449" s="151" t="str">
        <f t="shared" si="30"/>
        <v>7421-64</v>
      </c>
      <c r="F449" s="165" t="str">
        <f t="shared" si="31"/>
        <v>AG ---AC -</v>
      </c>
      <c r="G449" s="152"/>
      <c r="H449" s="152"/>
      <c r="I449" s="161" t="str">
        <f t="shared" si="32"/>
        <v xml:space="preserve">- - - </v>
      </c>
      <c r="J449" s="152"/>
      <c r="K449" s="152"/>
      <c r="L449" s="152"/>
      <c r="M449" s="152"/>
      <c r="N449" s="161" t="str">
        <f t="shared" si="33"/>
        <v xml:space="preserve">  </v>
      </c>
      <c r="O449" s="152"/>
      <c r="P449" s="152"/>
      <c r="Q449" s="161" t="str">
        <f t="shared" si="34"/>
        <v xml:space="preserve">   </v>
      </c>
      <c r="R449" s="152"/>
      <c r="S449" s="152"/>
    </row>
    <row r="450" spans="1:19">
      <c r="A450" s="151" t="s">
        <v>1034</v>
      </c>
      <c r="B450" s="152" t="s">
        <v>709</v>
      </c>
      <c r="C450" s="152" t="s">
        <v>1054</v>
      </c>
      <c r="D450" s="151" t="s">
        <v>378</v>
      </c>
      <c r="E450" s="151" t="str">
        <f t="shared" si="30"/>
        <v>7421-64.01</v>
      </c>
      <c r="F450" s="165" t="str">
        <f t="shared" si="31"/>
        <v>AG -3--AC -8</v>
      </c>
      <c r="G450" s="152" t="s">
        <v>740</v>
      </c>
      <c r="H450" s="152" t="s">
        <v>741</v>
      </c>
      <c r="I450" s="161" t="str">
        <f t="shared" si="32"/>
        <v xml:space="preserve">CT- - M- </v>
      </c>
      <c r="J450" s="152" t="s">
        <v>732</v>
      </c>
      <c r="K450" s="152"/>
      <c r="L450" s="152" t="s">
        <v>742</v>
      </c>
      <c r="M450" s="152"/>
      <c r="N450" s="161" t="str">
        <f t="shared" si="33"/>
        <v xml:space="preserve">O  </v>
      </c>
      <c r="O450" s="152" t="s">
        <v>736</v>
      </c>
      <c r="P450" s="152"/>
      <c r="Q450" s="161" t="str">
        <f t="shared" si="34"/>
        <v xml:space="preserve">F   </v>
      </c>
      <c r="R450" s="152" t="s">
        <v>583</v>
      </c>
      <c r="S450" s="152"/>
    </row>
    <row r="451" spans="1:19">
      <c r="A451" s="151" t="s">
        <v>1034</v>
      </c>
      <c r="B451" s="152" t="s">
        <v>709</v>
      </c>
      <c r="C451" s="152" t="s">
        <v>1055</v>
      </c>
      <c r="D451" s="151" t="s">
        <v>379</v>
      </c>
      <c r="E451" s="151" t="str">
        <f t="shared" si="30"/>
        <v>7421-64.02</v>
      </c>
      <c r="F451" s="165" t="str">
        <f t="shared" si="31"/>
        <v>AG -3--AC -8</v>
      </c>
      <c r="G451" s="152" t="s">
        <v>740</v>
      </c>
      <c r="H451" s="152" t="s">
        <v>741</v>
      </c>
      <c r="I451" s="161" t="str">
        <f t="shared" si="32"/>
        <v xml:space="preserve">CT- - M- </v>
      </c>
      <c r="J451" s="152" t="s">
        <v>732</v>
      </c>
      <c r="K451" s="152"/>
      <c r="L451" s="152" t="s">
        <v>742</v>
      </c>
      <c r="M451" s="152"/>
      <c r="N451" s="161" t="str">
        <f t="shared" si="33"/>
        <v xml:space="preserve">O  </v>
      </c>
      <c r="O451" s="152" t="s">
        <v>736</v>
      </c>
      <c r="P451" s="152"/>
      <c r="Q451" s="161" t="str">
        <f t="shared" si="34"/>
        <v xml:space="preserve">F   </v>
      </c>
      <c r="R451" s="152" t="s">
        <v>583</v>
      </c>
      <c r="S451" s="152"/>
    </row>
    <row r="452" spans="1:19">
      <c r="A452" s="151"/>
      <c r="B452" s="152"/>
      <c r="C452" s="152"/>
      <c r="D452" s="151"/>
      <c r="E452" s="151" t="str">
        <f t="shared" si="30"/>
        <v>-</v>
      </c>
      <c r="F452" s="165" t="str">
        <f t="shared" si="31"/>
        <v>AG ---AC -</v>
      </c>
      <c r="G452" s="152"/>
      <c r="H452" s="152"/>
      <c r="I452" s="161" t="str">
        <f t="shared" si="32"/>
        <v xml:space="preserve">- - - </v>
      </c>
      <c r="J452" s="152"/>
      <c r="K452" s="152"/>
      <c r="L452" s="152"/>
      <c r="M452" s="152"/>
      <c r="N452" s="161" t="str">
        <f t="shared" si="33"/>
        <v xml:space="preserve">  </v>
      </c>
      <c r="O452" s="152"/>
      <c r="P452" s="152"/>
      <c r="Q452" s="161" t="str">
        <f t="shared" si="34"/>
        <v xml:space="preserve">   </v>
      </c>
      <c r="R452" s="152"/>
      <c r="S452" s="152"/>
    </row>
    <row r="453" spans="1:19">
      <c r="A453" s="151" t="s">
        <v>120</v>
      </c>
      <c r="B453" s="152">
        <v>7422</v>
      </c>
      <c r="C453" s="152" t="s">
        <v>753</v>
      </c>
      <c r="D453" s="151" t="s">
        <v>754</v>
      </c>
      <c r="E453" s="151" t="str">
        <f t="shared" si="30"/>
        <v>7422-02</v>
      </c>
      <c r="F453" s="165" t="str">
        <f t="shared" si="31"/>
        <v>AG ---AC -</v>
      </c>
      <c r="G453" s="152"/>
      <c r="H453" s="152"/>
      <c r="I453" s="161" t="str">
        <f t="shared" si="32"/>
        <v xml:space="preserve">- - - </v>
      </c>
      <c r="J453" s="152"/>
      <c r="K453" s="152"/>
      <c r="L453" s="152"/>
      <c r="M453" s="152"/>
      <c r="N453" s="161" t="str">
        <f t="shared" si="33"/>
        <v xml:space="preserve">  </v>
      </c>
      <c r="O453" s="152"/>
      <c r="P453" s="152"/>
      <c r="Q453" s="161" t="str">
        <f t="shared" si="34"/>
        <v xml:space="preserve">   </v>
      </c>
      <c r="R453" s="152"/>
      <c r="S453" s="152"/>
    </row>
    <row r="454" spans="1:19">
      <c r="A454" s="151" t="s">
        <v>120</v>
      </c>
      <c r="B454" s="152">
        <v>7422</v>
      </c>
      <c r="C454" s="152" t="s">
        <v>1056</v>
      </c>
      <c r="D454" s="151" t="s">
        <v>325</v>
      </c>
      <c r="E454" s="151" t="str">
        <f t="shared" ref="E454:E517" si="35">CONCATENATE(B454,"-",C454)</f>
        <v>7422-02.04</v>
      </c>
      <c r="F454" s="165" t="str">
        <f t="shared" ref="F454:F517" si="36">CONCATENATE("AG"," -", G454,"--","AC -", H454)</f>
        <v>AG -3--AC -18</v>
      </c>
      <c r="G454" s="152" t="s">
        <v>740</v>
      </c>
      <c r="H454" s="152" t="s">
        <v>759</v>
      </c>
      <c r="I454" s="161" t="str">
        <f t="shared" ref="I454:I517" si="37">CONCATENATE(J454,"- ",K454,"- ",L454,"- ",M454,)</f>
        <v xml:space="preserve">CT- - M- </v>
      </c>
      <c r="J454" s="152" t="s">
        <v>732</v>
      </c>
      <c r="K454" s="152"/>
      <c r="L454" s="152" t="s">
        <v>742</v>
      </c>
      <c r="M454" s="152"/>
      <c r="N454" s="161" t="str">
        <f t="shared" ref="N454:N517" si="38">CONCATENATE(O454,"  ",P454)</f>
        <v xml:space="preserve">O  </v>
      </c>
      <c r="O454" s="152" t="s">
        <v>736</v>
      </c>
      <c r="P454" s="152"/>
      <c r="Q454" s="161" t="str">
        <f t="shared" ref="Q454:Q517" si="39">CONCATENATE(R454,"   ",S454)</f>
        <v xml:space="preserve">F   </v>
      </c>
      <c r="R454" s="152" t="s">
        <v>583</v>
      </c>
      <c r="S454" s="152"/>
    </row>
    <row r="455" spans="1:19">
      <c r="A455" s="151" t="s">
        <v>120</v>
      </c>
      <c r="B455" s="152">
        <v>7422</v>
      </c>
      <c r="C455" s="152" t="s">
        <v>595</v>
      </c>
      <c r="D455" s="151" t="s">
        <v>854</v>
      </c>
      <c r="E455" s="151" t="str">
        <f t="shared" si="35"/>
        <v>7422-14</v>
      </c>
      <c r="F455" s="165" t="str">
        <f t="shared" si="36"/>
        <v>AG ---AC -</v>
      </c>
      <c r="G455" s="152"/>
      <c r="H455" s="152"/>
      <c r="I455" s="161" t="str">
        <f t="shared" si="37"/>
        <v xml:space="preserve">- - - </v>
      </c>
      <c r="J455" s="152"/>
      <c r="K455" s="152"/>
      <c r="L455" s="152"/>
      <c r="M455" s="152"/>
      <c r="N455" s="161" t="str">
        <f t="shared" si="38"/>
        <v xml:space="preserve">  </v>
      </c>
      <c r="O455" s="152"/>
      <c r="P455" s="152"/>
      <c r="Q455" s="161" t="str">
        <f t="shared" si="39"/>
        <v xml:space="preserve">   </v>
      </c>
      <c r="R455" s="152"/>
      <c r="S455" s="152"/>
    </row>
    <row r="456" spans="1:19">
      <c r="A456" s="151" t="s">
        <v>120</v>
      </c>
      <c r="B456" s="152">
        <v>7422</v>
      </c>
      <c r="C456" s="152" t="s">
        <v>855</v>
      </c>
      <c r="D456" s="151" t="s">
        <v>35</v>
      </c>
      <c r="E456" s="151" t="str">
        <f t="shared" si="35"/>
        <v>7422-14.01</v>
      </c>
      <c r="F456" s="165" t="str">
        <f t="shared" si="36"/>
        <v>AG -3--AC -8</v>
      </c>
      <c r="G456" s="152" t="s">
        <v>740</v>
      </c>
      <c r="H456" s="152" t="s">
        <v>741</v>
      </c>
      <c r="I456" s="161" t="str">
        <f t="shared" si="37"/>
        <v xml:space="preserve">CT- - M- </v>
      </c>
      <c r="J456" s="152" t="s">
        <v>732</v>
      </c>
      <c r="K456" s="152"/>
      <c r="L456" s="152" t="s">
        <v>742</v>
      </c>
      <c r="M456" s="152"/>
      <c r="N456" s="161" t="str">
        <f t="shared" si="38"/>
        <v xml:space="preserve">O  </v>
      </c>
      <c r="O456" s="152" t="s">
        <v>736</v>
      </c>
      <c r="P456" s="152"/>
      <c r="Q456" s="161" t="str">
        <f t="shared" si="39"/>
        <v xml:space="preserve">F   </v>
      </c>
      <c r="R456" s="152" t="s">
        <v>583</v>
      </c>
      <c r="S456" s="152"/>
    </row>
    <row r="457" spans="1:19">
      <c r="A457" s="151" t="s">
        <v>120</v>
      </c>
      <c r="B457" s="152">
        <v>7422</v>
      </c>
      <c r="C457" s="152" t="s">
        <v>610</v>
      </c>
      <c r="D457" s="151" t="s">
        <v>1057</v>
      </c>
      <c r="E457" s="151" t="str">
        <f t="shared" si="35"/>
        <v>7422-16</v>
      </c>
      <c r="F457" s="165" t="str">
        <f t="shared" si="36"/>
        <v>AG ---AC -</v>
      </c>
      <c r="G457" s="152"/>
      <c r="H457" s="152"/>
      <c r="I457" s="161" t="str">
        <f t="shared" si="37"/>
        <v xml:space="preserve">- - - </v>
      </c>
      <c r="J457" s="152"/>
      <c r="K457" s="152"/>
      <c r="L457" s="152"/>
      <c r="M457" s="152"/>
      <c r="N457" s="161" t="str">
        <f t="shared" si="38"/>
        <v xml:space="preserve">  </v>
      </c>
      <c r="O457" s="152"/>
      <c r="P457" s="152"/>
      <c r="Q457" s="161" t="str">
        <f t="shared" si="39"/>
        <v xml:space="preserve">   </v>
      </c>
      <c r="R457" s="152"/>
      <c r="S457" s="152"/>
    </row>
    <row r="458" spans="1:19">
      <c r="A458" s="151" t="s">
        <v>120</v>
      </c>
      <c r="B458" s="152">
        <v>7422</v>
      </c>
      <c r="C458" s="152" t="s">
        <v>1058</v>
      </c>
      <c r="D458" s="151" t="s">
        <v>1059</v>
      </c>
      <c r="E458" s="151" t="str">
        <f t="shared" si="35"/>
        <v>7422-16.01</v>
      </c>
      <c r="F458" s="165" t="str">
        <f t="shared" si="36"/>
        <v>AG -3--AC -18</v>
      </c>
      <c r="G458" s="152" t="s">
        <v>740</v>
      </c>
      <c r="H458" s="152" t="s">
        <v>759</v>
      </c>
      <c r="I458" s="161" t="str">
        <f t="shared" si="37"/>
        <v>- - M- S</v>
      </c>
      <c r="J458" s="152"/>
      <c r="K458" s="152"/>
      <c r="L458" s="152" t="s">
        <v>742</v>
      </c>
      <c r="M458" s="152" t="s">
        <v>735</v>
      </c>
      <c r="N458" s="161" t="str">
        <f t="shared" si="38"/>
        <v xml:space="preserve">O  </v>
      </c>
      <c r="O458" s="152" t="s">
        <v>736</v>
      </c>
      <c r="P458" s="152"/>
      <c r="Q458" s="161" t="str">
        <f t="shared" si="39"/>
        <v xml:space="preserve">F   </v>
      </c>
      <c r="R458" s="152" t="s">
        <v>583</v>
      </c>
      <c r="S458" s="152"/>
    </row>
    <row r="459" spans="1:19">
      <c r="A459" s="151" t="s">
        <v>120</v>
      </c>
      <c r="B459" s="152">
        <v>7422</v>
      </c>
      <c r="C459" s="152" t="s">
        <v>1060</v>
      </c>
      <c r="D459" s="151" t="s">
        <v>1061</v>
      </c>
      <c r="E459" s="151" t="str">
        <f t="shared" si="35"/>
        <v>7422-16.02</v>
      </c>
      <c r="F459" s="165" t="str">
        <f t="shared" si="36"/>
        <v>AG -3--AC -18</v>
      </c>
      <c r="G459" s="152" t="s">
        <v>740</v>
      </c>
      <c r="H459" s="152" t="s">
        <v>759</v>
      </c>
      <c r="I459" s="161" t="str">
        <f t="shared" si="37"/>
        <v>- - M- S</v>
      </c>
      <c r="J459" s="152"/>
      <c r="K459" s="152"/>
      <c r="L459" s="152" t="s">
        <v>742</v>
      </c>
      <c r="M459" s="152" t="s">
        <v>735</v>
      </c>
      <c r="N459" s="161" t="str">
        <f t="shared" si="38"/>
        <v xml:space="preserve">O  </v>
      </c>
      <c r="O459" s="152" t="s">
        <v>736</v>
      </c>
      <c r="P459" s="152"/>
      <c r="Q459" s="161" t="str">
        <f t="shared" si="39"/>
        <v xml:space="preserve">F   </v>
      </c>
      <c r="R459" s="152" t="s">
        <v>583</v>
      </c>
      <c r="S459" s="152"/>
    </row>
    <row r="460" spans="1:19">
      <c r="A460" s="151" t="s">
        <v>120</v>
      </c>
      <c r="B460" s="152">
        <v>7422</v>
      </c>
      <c r="C460" s="152" t="s">
        <v>1062</v>
      </c>
      <c r="D460" s="151" t="s">
        <v>1063</v>
      </c>
      <c r="E460" s="151" t="str">
        <f t="shared" si="35"/>
        <v>7422-16.03</v>
      </c>
      <c r="F460" s="165" t="str">
        <f t="shared" si="36"/>
        <v>AG -3--AC -18</v>
      </c>
      <c r="G460" s="152" t="s">
        <v>740</v>
      </c>
      <c r="H460" s="152" t="s">
        <v>759</v>
      </c>
      <c r="I460" s="161" t="str">
        <f t="shared" si="37"/>
        <v>- - M- S</v>
      </c>
      <c r="J460" s="152"/>
      <c r="K460" s="152"/>
      <c r="L460" s="152" t="s">
        <v>742</v>
      </c>
      <c r="M460" s="152" t="s">
        <v>735</v>
      </c>
      <c r="N460" s="161" t="str">
        <f t="shared" si="38"/>
        <v xml:space="preserve">O  </v>
      </c>
      <c r="O460" s="152" t="s">
        <v>736</v>
      </c>
      <c r="P460" s="152"/>
      <c r="Q460" s="161" t="str">
        <f t="shared" si="39"/>
        <v xml:space="preserve">F   </v>
      </c>
      <c r="R460" s="152" t="s">
        <v>583</v>
      </c>
      <c r="S460" s="152"/>
    </row>
    <row r="461" spans="1:19">
      <c r="A461" s="151" t="s">
        <v>120</v>
      </c>
      <c r="B461" s="152">
        <v>7422</v>
      </c>
      <c r="C461" s="152" t="s">
        <v>1064</v>
      </c>
      <c r="D461" s="151" t="s">
        <v>1065</v>
      </c>
      <c r="E461" s="151" t="str">
        <f t="shared" si="35"/>
        <v>7422-16.04</v>
      </c>
      <c r="F461" s="165" t="str">
        <f t="shared" si="36"/>
        <v>AG -3--AC -18</v>
      </c>
      <c r="G461" s="152" t="s">
        <v>740</v>
      </c>
      <c r="H461" s="152" t="s">
        <v>759</v>
      </c>
      <c r="I461" s="161" t="str">
        <f t="shared" si="37"/>
        <v>- - M- S</v>
      </c>
      <c r="J461" s="152"/>
      <c r="K461" s="152"/>
      <c r="L461" s="152" t="s">
        <v>742</v>
      </c>
      <c r="M461" s="152" t="s">
        <v>735</v>
      </c>
      <c r="N461" s="161" t="str">
        <f t="shared" si="38"/>
        <v xml:space="preserve">O  </v>
      </c>
      <c r="O461" s="152" t="s">
        <v>736</v>
      </c>
      <c r="P461" s="152"/>
      <c r="Q461" s="161" t="str">
        <f t="shared" si="39"/>
        <v xml:space="preserve">F   </v>
      </c>
      <c r="R461" s="152" t="s">
        <v>583</v>
      </c>
      <c r="S461" s="152"/>
    </row>
    <row r="462" spans="1:19">
      <c r="A462" s="151" t="s">
        <v>120</v>
      </c>
      <c r="B462" s="152">
        <v>7422</v>
      </c>
      <c r="C462" s="152" t="s">
        <v>1066</v>
      </c>
      <c r="D462" s="151" t="s">
        <v>1067</v>
      </c>
      <c r="E462" s="151" t="str">
        <f t="shared" si="35"/>
        <v>7422-16.05</v>
      </c>
      <c r="F462" s="165" t="str">
        <f t="shared" si="36"/>
        <v>AG -3--AC -18</v>
      </c>
      <c r="G462" s="152" t="s">
        <v>740</v>
      </c>
      <c r="H462" s="152" t="s">
        <v>759</v>
      </c>
      <c r="I462" s="161" t="str">
        <f t="shared" si="37"/>
        <v>- - M- S</v>
      </c>
      <c r="J462" s="152"/>
      <c r="K462" s="152"/>
      <c r="L462" s="152" t="s">
        <v>742</v>
      </c>
      <c r="M462" s="152" t="s">
        <v>735</v>
      </c>
      <c r="N462" s="161" t="str">
        <f t="shared" si="38"/>
        <v xml:space="preserve">O  </v>
      </c>
      <c r="O462" s="152" t="s">
        <v>736</v>
      </c>
      <c r="P462" s="152"/>
      <c r="Q462" s="161" t="str">
        <f t="shared" si="39"/>
        <v xml:space="preserve">F   </v>
      </c>
      <c r="R462" s="152" t="s">
        <v>583</v>
      </c>
      <c r="S462" s="152"/>
    </row>
    <row r="463" spans="1:19">
      <c r="A463" s="151" t="s">
        <v>120</v>
      </c>
      <c r="B463" s="152">
        <v>7422</v>
      </c>
      <c r="C463" s="152" t="s">
        <v>1068</v>
      </c>
      <c r="D463" s="151" t="s">
        <v>1069</v>
      </c>
      <c r="E463" s="151" t="str">
        <f t="shared" si="35"/>
        <v>7422-16.06</v>
      </c>
      <c r="F463" s="165" t="str">
        <f t="shared" si="36"/>
        <v>AG -3--AC -18</v>
      </c>
      <c r="G463" s="152" t="s">
        <v>740</v>
      </c>
      <c r="H463" s="152" t="s">
        <v>759</v>
      </c>
      <c r="I463" s="161" t="str">
        <f t="shared" si="37"/>
        <v>- - M- S</v>
      </c>
      <c r="J463" s="152"/>
      <c r="K463" s="152"/>
      <c r="L463" s="152" t="s">
        <v>742</v>
      </c>
      <c r="M463" s="152" t="s">
        <v>735</v>
      </c>
      <c r="N463" s="161" t="str">
        <f t="shared" si="38"/>
        <v xml:space="preserve">O  </v>
      </c>
      <c r="O463" s="152" t="s">
        <v>736</v>
      </c>
      <c r="P463" s="152"/>
      <c r="Q463" s="161" t="str">
        <f t="shared" si="39"/>
        <v xml:space="preserve">S   </v>
      </c>
      <c r="R463" s="152" t="s">
        <v>735</v>
      </c>
      <c r="S463" s="152"/>
    </row>
    <row r="464" spans="1:19">
      <c r="A464" s="151" t="s">
        <v>120</v>
      </c>
      <c r="B464" s="152">
        <v>7422</v>
      </c>
      <c r="C464" s="152" t="s">
        <v>1070</v>
      </c>
      <c r="D464" s="151" t="s">
        <v>1071</v>
      </c>
      <c r="E464" s="151" t="str">
        <f t="shared" si="35"/>
        <v>7422-16.07</v>
      </c>
      <c r="F464" s="165" t="str">
        <f t="shared" si="36"/>
        <v>AG -3--AC -18</v>
      </c>
      <c r="G464" s="152" t="s">
        <v>740</v>
      </c>
      <c r="H464" s="152" t="s">
        <v>759</v>
      </c>
      <c r="I464" s="161" t="str">
        <f t="shared" si="37"/>
        <v>- - M- S</v>
      </c>
      <c r="J464" s="152"/>
      <c r="K464" s="152"/>
      <c r="L464" s="152" t="s">
        <v>742</v>
      </c>
      <c r="M464" s="152" t="s">
        <v>735</v>
      </c>
      <c r="N464" s="161" t="str">
        <f t="shared" si="38"/>
        <v xml:space="preserve">O  </v>
      </c>
      <c r="O464" s="152" t="s">
        <v>736</v>
      </c>
      <c r="P464" s="152"/>
      <c r="Q464" s="161" t="str">
        <f t="shared" si="39"/>
        <v xml:space="preserve">F   </v>
      </c>
      <c r="R464" s="152" t="s">
        <v>583</v>
      </c>
      <c r="S464" s="152"/>
    </row>
    <row r="465" spans="1:19">
      <c r="A465" s="151" t="s">
        <v>120</v>
      </c>
      <c r="B465" s="152">
        <v>7422</v>
      </c>
      <c r="C465" s="152" t="s">
        <v>1072</v>
      </c>
      <c r="D465" s="151" t="s">
        <v>1073</v>
      </c>
      <c r="E465" s="151" t="str">
        <f t="shared" si="35"/>
        <v>7422-16.08</v>
      </c>
      <c r="F465" s="165" t="str">
        <f t="shared" si="36"/>
        <v>AG -3--AC -18</v>
      </c>
      <c r="G465" s="152" t="s">
        <v>740</v>
      </c>
      <c r="H465" s="152" t="s">
        <v>759</v>
      </c>
      <c r="I465" s="161" t="str">
        <f t="shared" si="37"/>
        <v>- - M- S</v>
      </c>
      <c r="J465" s="152"/>
      <c r="K465" s="152"/>
      <c r="L465" s="152" t="s">
        <v>742</v>
      </c>
      <c r="M465" s="152" t="s">
        <v>735</v>
      </c>
      <c r="N465" s="161" t="str">
        <f t="shared" si="38"/>
        <v xml:space="preserve">O  </v>
      </c>
      <c r="O465" s="152" t="s">
        <v>736</v>
      </c>
      <c r="P465" s="152"/>
      <c r="Q465" s="161" t="str">
        <f t="shared" si="39"/>
        <v xml:space="preserve">F   </v>
      </c>
      <c r="R465" s="152" t="s">
        <v>583</v>
      </c>
      <c r="S465" s="152"/>
    </row>
    <row r="466" spans="1:19">
      <c r="A466" s="151" t="s">
        <v>120</v>
      </c>
      <c r="B466" s="152">
        <v>7422</v>
      </c>
      <c r="C466" s="152" t="s">
        <v>1074</v>
      </c>
      <c r="D466" s="151" t="s">
        <v>1075</v>
      </c>
      <c r="E466" s="151" t="str">
        <f t="shared" si="35"/>
        <v>7422-21</v>
      </c>
      <c r="F466" s="165" t="str">
        <f t="shared" si="36"/>
        <v>AG ---AC -</v>
      </c>
      <c r="G466" s="152"/>
      <c r="H466" s="152"/>
      <c r="I466" s="161" t="str">
        <f t="shared" si="37"/>
        <v xml:space="preserve">- - - </v>
      </c>
      <c r="J466" s="152"/>
      <c r="K466" s="152"/>
      <c r="L466" s="152"/>
      <c r="M466" s="152"/>
      <c r="N466" s="161" t="str">
        <f t="shared" si="38"/>
        <v xml:space="preserve">  </v>
      </c>
      <c r="O466" s="152"/>
      <c r="P466" s="152"/>
      <c r="Q466" s="161" t="str">
        <f t="shared" si="39"/>
        <v xml:space="preserve">   </v>
      </c>
      <c r="R466" s="152"/>
      <c r="S466" s="152"/>
    </row>
    <row r="467" spans="1:19">
      <c r="A467" s="151" t="s">
        <v>120</v>
      </c>
      <c r="B467" s="152">
        <v>7422</v>
      </c>
      <c r="C467" s="152" t="s">
        <v>1076</v>
      </c>
      <c r="D467" s="151" t="s">
        <v>334</v>
      </c>
      <c r="E467" s="151" t="str">
        <f t="shared" si="35"/>
        <v>7422-21.01</v>
      </c>
      <c r="F467" s="165" t="str">
        <f t="shared" si="36"/>
        <v>AG -3--AC -18</v>
      </c>
      <c r="G467" s="152" t="s">
        <v>740</v>
      </c>
      <c r="H467" s="152" t="s">
        <v>759</v>
      </c>
      <c r="I467" s="161" t="str">
        <f t="shared" si="37"/>
        <v xml:space="preserve">CT- - M- </v>
      </c>
      <c r="J467" s="152" t="s">
        <v>732</v>
      </c>
      <c r="K467" s="152"/>
      <c r="L467" s="152" t="s">
        <v>742</v>
      </c>
      <c r="M467" s="152"/>
      <c r="N467" s="161" t="str">
        <f t="shared" si="38"/>
        <v xml:space="preserve">O  </v>
      </c>
      <c r="O467" s="152" t="s">
        <v>736</v>
      </c>
      <c r="P467" s="152"/>
      <c r="Q467" s="161" t="str">
        <f t="shared" si="39"/>
        <v xml:space="preserve">F   </v>
      </c>
      <c r="R467" s="152" t="s">
        <v>583</v>
      </c>
      <c r="S467" s="152"/>
    </row>
    <row r="468" spans="1:19">
      <c r="A468" s="151" t="s">
        <v>120</v>
      </c>
      <c r="B468" s="152">
        <v>7422</v>
      </c>
      <c r="C468" s="152" t="s">
        <v>1077</v>
      </c>
      <c r="D468" s="151" t="s">
        <v>335</v>
      </c>
      <c r="E468" s="151" t="str">
        <f t="shared" si="35"/>
        <v>7422-21.02</v>
      </c>
      <c r="F468" s="165" t="str">
        <f t="shared" si="36"/>
        <v>AG -3--AC -18</v>
      </c>
      <c r="G468" s="152" t="s">
        <v>740</v>
      </c>
      <c r="H468" s="152" t="s">
        <v>759</v>
      </c>
      <c r="I468" s="161" t="str">
        <f t="shared" si="37"/>
        <v xml:space="preserve">CT- - M- </v>
      </c>
      <c r="J468" s="152" t="s">
        <v>732</v>
      </c>
      <c r="K468" s="152"/>
      <c r="L468" s="152" t="s">
        <v>742</v>
      </c>
      <c r="M468" s="152"/>
      <c r="N468" s="161" t="str">
        <f t="shared" si="38"/>
        <v xml:space="preserve">O  </v>
      </c>
      <c r="O468" s="152" t="s">
        <v>736</v>
      </c>
      <c r="P468" s="152"/>
      <c r="Q468" s="161" t="str">
        <f t="shared" si="39"/>
        <v xml:space="preserve">F   </v>
      </c>
      <c r="R468" s="152" t="s">
        <v>583</v>
      </c>
      <c r="S468" s="152"/>
    </row>
    <row r="469" spans="1:19">
      <c r="A469" s="151" t="s">
        <v>120</v>
      </c>
      <c r="B469" s="152">
        <v>7422</v>
      </c>
      <c r="C469" s="152" t="s">
        <v>714</v>
      </c>
      <c r="D469" s="151" t="s">
        <v>760</v>
      </c>
      <c r="E469" s="151" t="str">
        <f t="shared" si="35"/>
        <v>7422-23</v>
      </c>
      <c r="F469" s="165" t="str">
        <f t="shared" si="36"/>
        <v>AG -3--AC -18</v>
      </c>
      <c r="G469" s="152" t="s">
        <v>740</v>
      </c>
      <c r="H469" s="152" t="s">
        <v>759</v>
      </c>
      <c r="I469" s="161" t="str">
        <f t="shared" si="37"/>
        <v>- - M- S</v>
      </c>
      <c r="J469" s="152"/>
      <c r="K469" s="152"/>
      <c r="L469" s="152" t="s">
        <v>742</v>
      </c>
      <c r="M469" s="152" t="s">
        <v>735</v>
      </c>
      <c r="N469" s="161" t="str">
        <f t="shared" si="38"/>
        <v xml:space="preserve">O  </v>
      </c>
      <c r="O469" s="152" t="s">
        <v>736</v>
      </c>
      <c r="P469" s="152"/>
      <c r="Q469" s="161" t="str">
        <f t="shared" si="39"/>
        <v xml:space="preserve">F   </v>
      </c>
      <c r="R469" s="152" t="s">
        <v>583</v>
      </c>
      <c r="S469" s="152"/>
    </row>
    <row r="470" spans="1:19">
      <c r="A470" s="151"/>
      <c r="B470" s="152"/>
      <c r="C470" s="152"/>
      <c r="D470" s="151"/>
      <c r="E470" s="151" t="str">
        <f t="shared" si="35"/>
        <v>-</v>
      </c>
      <c r="F470" s="165" t="str">
        <f t="shared" si="36"/>
        <v>AG ---AC -</v>
      </c>
      <c r="G470" s="152"/>
      <c r="H470" s="152"/>
      <c r="I470" s="161" t="str">
        <f t="shared" si="37"/>
        <v xml:space="preserve">- - - </v>
      </c>
      <c r="J470" s="152"/>
      <c r="K470" s="152"/>
      <c r="L470" s="152"/>
      <c r="M470" s="152"/>
      <c r="N470" s="161" t="str">
        <f t="shared" si="38"/>
        <v xml:space="preserve">  </v>
      </c>
      <c r="O470" s="152"/>
      <c r="P470" s="152"/>
      <c r="Q470" s="161" t="str">
        <f t="shared" si="39"/>
        <v xml:space="preserve">   </v>
      </c>
      <c r="R470" s="152"/>
      <c r="S470" s="152"/>
    </row>
    <row r="471" spans="1:19">
      <c r="A471" s="151" t="s">
        <v>119</v>
      </c>
      <c r="B471" s="152">
        <v>7423</v>
      </c>
      <c r="C471" s="152" t="s">
        <v>749</v>
      </c>
      <c r="D471" s="151" t="s">
        <v>746</v>
      </c>
      <c r="E471" s="151" t="str">
        <f t="shared" si="35"/>
        <v>7423-34</v>
      </c>
      <c r="F471" s="165" t="str">
        <f t="shared" si="36"/>
        <v>AG ---AC -</v>
      </c>
      <c r="G471" s="152"/>
      <c r="H471" s="152"/>
      <c r="I471" s="161" t="str">
        <f t="shared" si="37"/>
        <v xml:space="preserve">- - - </v>
      </c>
      <c r="J471" s="152"/>
      <c r="K471" s="152"/>
      <c r="L471" s="152"/>
      <c r="M471" s="152"/>
      <c r="N471" s="161" t="str">
        <f t="shared" si="38"/>
        <v xml:space="preserve">  </v>
      </c>
      <c r="O471" s="152"/>
      <c r="P471" s="152"/>
      <c r="Q471" s="161" t="str">
        <f t="shared" si="39"/>
        <v xml:space="preserve">   </v>
      </c>
      <c r="R471" s="152"/>
      <c r="S471" s="152"/>
    </row>
    <row r="472" spans="1:19">
      <c r="A472" s="151" t="s">
        <v>119</v>
      </c>
      <c r="B472" s="152">
        <v>7423</v>
      </c>
      <c r="C472" s="152" t="s">
        <v>712</v>
      </c>
      <c r="D472" s="151" t="s">
        <v>338</v>
      </c>
      <c r="E472" s="151" t="str">
        <f t="shared" si="35"/>
        <v>7423-34.01</v>
      </c>
      <c r="F472" s="165" t="str">
        <f t="shared" si="36"/>
        <v>AG -3--AC -8</v>
      </c>
      <c r="G472" s="152" t="s">
        <v>740</v>
      </c>
      <c r="H472" s="152" t="s">
        <v>741</v>
      </c>
      <c r="I472" s="161" t="str">
        <f t="shared" si="37"/>
        <v xml:space="preserve">CT- - M- </v>
      </c>
      <c r="J472" s="152" t="s">
        <v>732</v>
      </c>
      <c r="K472" s="152"/>
      <c r="L472" s="152" t="s">
        <v>742</v>
      </c>
      <c r="M472" s="152"/>
      <c r="N472" s="161" t="str">
        <f t="shared" si="38"/>
        <v xml:space="preserve">O  </v>
      </c>
      <c r="O472" s="152" t="s">
        <v>736</v>
      </c>
      <c r="P472" s="152"/>
      <c r="Q472" s="161" t="str">
        <f t="shared" si="39"/>
        <v xml:space="preserve">F   </v>
      </c>
      <c r="R472" s="152" t="s">
        <v>583</v>
      </c>
      <c r="S472" s="152"/>
    </row>
    <row r="473" spans="1:19">
      <c r="A473" s="151" t="s">
        <v>119</v>
      </c>
      <c r="B473" s="152">
        <v>7423</v>
      </c>
      <c r="C473" s="152" t="s">
        <v>691</v>
      </c>
      <c r="D473" s="151" t="s">
        <v>819</v>
      </c>
      <c r="E473" s="151" t="str">
        <f t="shared" si="35"/>
        <v>7423-34.03</v>
      </c>
      <c r="F473" s="165" t="str">
        <f t="shared" si="36"/>
        <v>AG -3--AC -</v>
      </c>
      <c r="G473" s="152" t="s">
        <v>740</v>
      </c>
      <c r="H473" s="152"/>
      <c r="I473" s="161" t="str">
        <f t="shared" si="37"/>
        <v xml:space="preserve">- E- - </v>
      </c>
      <c r="J473" s="152"/>
      <c r="K473" s="152" t="s">
        <v>733</v>
      </c>
      <c r="L473" s="152"/>
      <c r="M473" s="152"/>
      <c r="N473" s="161" t="str">
        <f t="shared" si="38"/>
        <v xml:space="preserve">O  </v>
      </c>
      <c r="O473" s="152" t="s">
        <v>736</v>
      </c>
      <c r="P473" s="152"/>
      <c r="Q473" s="161" t="str">
        <f t="shared" si="39"/>
        <v xml:space="preserve">F   </v>
      </c>
      <c r="R473" s="152" t="s">
        <v>583</v>
      </c>
      <c r="S473" s="152"/>
    </row>
    <row r="474" spans="1:19">
      <c r="A474" s="151" t="s">
        <v>119</v>
      </c>
      <c r="B474" s="152">
        <v>7423</v>
      </c>
      <c r="C474" s="152" t="s">
        <v>820</v>
      </c>
      <c r="D474" s="151" t="s">
        <v>821</v>
      </c>
      <c r="E474" s="151" t="str">
        <f t="shared" si="35"/>
        <v>7423-34.05</v>
      </c>
      <c r="F474" s="165" t="str">
        <f t="shared" si="36"/>
        <v>AG -3--AC -4</v>
      </c>
      <c r="G474" s="152" t="s">
        <v>740</v>
      </c>
      <c r="H474" s="152" t="s">
        <v>901</v>
      </c>
      <c r="I474" s="161" t="str">
        <f t="shared" si="37"/>
        <v xml:space="preserve">- E- - </v>
      </c>
      <c r="J474" s="152"/>
      <c r="K474" s="152" t="s">
        <v>733</v>
      </c>
      <c r="L474" s="152"/>
      <c r="M474" s="152"/>
      <c r="N474" s="161" t="str">
        <f t="shared" si="38"/>
        <v xml:space="preserve">O  </v>
      </c>
      <c r="O474" s="152" t="s">
        <v>736</v>
      </c>
      <c r="P474" s="152"/>
      <c r="Q474" s="161" t="str">
        <f t="shared" si="39"/>
        <v xml:space="preserve">F   </v>
      </c>
      <c r="R474" s="152" t="s">
        <v>583</v>
      </c>
      <c r="S474" s="152"/>
    </row>
    <row r="475" spans="1:19">
      <c r="A475" s="151" t="s">
        <v>119</v>
      </c>
      <c r="B475" s="152">
        <v>7423</v>
      </c>
      <c r="C475" s="152" t="s">
        <v>1078</v>
      </c>
      <c r="D475" s="151" t="s">
        <v>1079</v>
      </c>
      <c r="E475" s="151" t="str">
        <f t="shared" si="35"/>
        <v>7423-38</v>
      </c>
      <c r="F475" s="165" t="str">
        <f t="shared" si="36"/>
        <v>AG -3--AC -8</v>
      </c>
      <c r="G475" s="152" t="s">
        <v>740</v>
      </c>
      <c r="H475" s="152" t="s">
        <v>741</v>
      </c>
      <c r="I475" s="161" t="str">
        <f t="shared" si="37"/>
        <v>- - M- S</v>
      </c>
      <c r="J475" s="152"/>
      <c r="K475" s="152"/>
      <c r="L475" s="152" t="s">
        <v>742</v>
      </c>
      <c r="M475" s="152" t="s">
        <v>735</v>
      </c>
      <c r="N475" s="161" t="str">
        <f t="shared" si="38"/>
        <v xml:space="preserve">O  </v>
      </c>
      <c r="O475" s="152" t="s">
        <v>736</v>
      </c>
      <c r="P475" s="152"/>
      <c r="Q475" s="161" t="str">
        <f t="shared" si="39"/>
        <v xml:space="preserve">F   </v>
      </c>
      <c r="R475" s="152" t="s">
        <v>583</v>
      </c>
      <c r="S475" s="152"/>
    </row>
    <row r="476" spans="1:19">
      <c r="A476" s="151" t="s">
        <v>119</v>
      </c>
      <c r="B476" s="152">
        <v>7423</v>
      </c>
      <c r="C476" s="152" t="s">
        <v>1080</v>
      </c>
      <c r="D476" s="151" t="s">
        <v>1081</v>
      </c>
      <c r="E476" s="151" t="str">
        <f t="shared" si="35"/>
        <v>7423-39</v>
      </c>
      <c r="F476" s="165" t="str">
        <f t="shared" si="36"/>
        <v>AG -3--AC -</v>
      </c>
      <c r="G476" s="152" t="s">
        <v>740</v>
      </c>
      <c r="H476" s="152"/>
      <c r="I476" s="161" t="str">
        <f t="shared" si="37"/>
        <v xml:space="preserve">- E- - </v>
      </c>
      <c r="J476" s="152"/>
      <c r="K476" s="152" t="s">
        <v>733</v>
      </c>
      <c r="L476" s="152"/>
      <c r="M476" s="152"/>
      <c r="N476" s="161" t="str">
        <f t="shared" si="38"/>
        <v xml:space="preserve">O  </v>
      </c>
      <c r="O476" s="152" t="s">
        <v>736</v>
      </c>
      <c r="P476" s="152"/>
      <c r="Q476" s="161" t="str">
        <f t="shared" si="39"/>
        <v xml:space="preserve">F   </v>
      </c>
      <c r="R476" s="152" t="s">
        <v>583</v>
      </c>
      <c r="S476" s="152"/>
    </row>
    <row r="477" spans="1:19">
      <c r="A477" s="151" t="s">
        <v>119</v>
      </c>
      <c r="B477" s="152">
        <v>7423</v>
      </c>
      <c r="C477" s="152" t="s">
        <v>782</v>
      </c>
      <c r="D477" s="151" t="s">
        <v>822</v>
      </c>
      <c r="E477" s="151" t="str">
        <f t="shared" si="35"/>
        <v>7423-45</v>
      </c>
      <c r="F477" s="165" t="str">
        <f t="shared" si="36"/>
        <v>AG ---AC -</v>
      </c>
      <c r="G477" s="152"/>
      <c r="H477" s="152"/>
      <c r="I477" s="161" t="str">
        <f t="shared" si="37"/>
        <v xml:space="preserve">- - - </v>
      </c>
      <c r="J477" s="152"/>
      <c r="K477" s="152"/>
      <c r="L477" s="152"/>
      <c r="M477" s="152"/>
      <c r="N477" s="161" t="str">
        <f t="shared" si="38"/>
        <v xml:space="preserve">  </v>
      </c>
      <c r="O477" s="152"/>
      <c r="P477" s="152"/>
      <c r="Q477" s="161" t="str">
        <f t="shared" si="39"/>
        <v xml:space="preserve">   </v>
      </c>
      <c r="R477" s="152"/>
      <c r="S477" s="152"/>
    </row>
    <row r="478" spans="1:19">
      <c r="A478" s="151" t="s">
        <v>119</v>
      </c>
      <c r="B478" s="152">
        <v>7423</v>
      </c>
      <c r="C478" s="152" t="s">
        <v>823</v>
      </c>
      <c r="D478" s="151" t="s">
        <v>351</v>
      </c>
      <c r="E478" s="151" t="str">
        <f t="shared" si="35"/>
        <v>7423-45.01</v>
      </c>
      <c r="F478" s="165" t="str">
        <f t="shared" si="36"/>
        <v>AG -3--AC -2</v>
      </c>
      <c r="G478" s="152" t="s">
        <v>740</v>
      </c>
      <c r="H478" s="152" t="s">
        <v>845</v>
      </c>
      <c r="I478" s="161" t="str">
        <f t="shared" si="37"/>
        <v xml:space="preserve">- E- - </v>
      </c>
      <c r="J478" s="152"/>
      <c r="K478" s="152" t="s">
        <v>733</v>
      </c>
      <c r="L478" s="152"/>
      <c r="M478" s="152"/>
      <c r="N478" s="161" t="str">
        <f t="shared" si="38"/>
        <v xml:space="preserve">O  </v>
      </c>
      <c r="O478" s="152" t="s">
        <v>736</v>
      </c>
      <c r="P478" s="152"/>
      <c r="Q478" s="161" t="str">
        <f t="shared" si="39"/>
        <v xml:space="preserve">F   </v>
      </c>
      <c r="R478" s="152" t="s">
        <v>583</v>
      </c>
      <c r="S478" s="152"/>
    </row>
    <row r="479" spans="1:19">
      <c r="A479" s="151" t="s">
        <v>119</v>
      </c>
      <c r="B479" s="152">
        <v>7423</v>
      </c>
      <c r="C479" s="152" t="s">
        <v>828</v>
      </c>
      <c r="D479" s="151" t="s">
        <v>1082</v>
      </c>
      <c r="E479" s="151" t="str">
        <f t="shared" si="35"/>
        <v>7423-46</v>
      </c>
      <c r="F479" s="165" t="str">
        <f t="shared" si="36"/>
        <v>AG ---AC -</v>
      </c>
      <c r="G479" s="152"/>
      <c r="H479" s="152"/>
      <c r="I479" s="161" t="str">
        <f t="shared" si="37"/>
        <v xml:space="preserve">- - - </v>
      </c>
      <c r="J479" s="152"/>
      <c r="K479" s="152"/>
      <c r="L479" s="152"/>
      <c r="M479" s="152"/>
      <c r="N479" s="161" t="str">
        <f t="shared" si="38"/>
        <v xml:space="preserve">  </v>
      </c>
      <c r="O479" s="152"/>
      <c r="P479" s="152"/>
      <c r="Q479" s="161" t="str">
        <f t="shared" si="39"/>
        <v xml:space="preserve">   </v>
      </c>
      <c r="R479" s="152"/>
      <c r="S479" s="152"/>
    </row>
    <row r="480" spans="1:19">
      <c r="A480" s="151" t="s">
        <v>119</v>
      </c>
      <c r="B480" s="152">
        <v>7423</v>
      </c>
      <c r="C480" s="152" t="s">
        <v>1083</v>
      </c>
      <c r="D480" s="151" t="s">
        <v>361</v>
      </c>
      <c r="E480" s="151" t="str">
        <f t="shared" si="35"/>
        <v>7423-46.01</v>
      </c>
      <c r="F480" s="165" t="str">
        <f t="shared" si="36"/>
        <v>AG -3--AC -8</v>
      </c>
      <c r="G480" s="152" t="s">
        <v>740</v>
      </c>
      <c r="H480" s="152" t="s">
        <v>741</v>
      </c>
      <c r="I480" s="161" t="str">
        <f t="shared" si="37"/>
        <v xml:space="preserve">CT- - M- </v>
      </c>
      <c r="J480" s="152" t="s">
        <v>732</v>
      </c>
      <c r="K480" s="152"/>
      <c r="L480" s="152" t="s">
        <v>742</v>
      </c>
      <c r="M480" s="152"/>
      <c r="N480" s="161" t="str">
        <f t="shared" si="38"/>
        <v xml:space="preserve">O  </v>
      </c>
      <c r="O480" s="152" t="s">
        <v>736</v>
      </c>
      <c r="P480" s="152"/>
      <c r="Q480" s="161" t="str">
        <f t="shared" si="39"/>
        <v xml:space="preserve">F   </v>
      </c>
      <c r="R480" s="152" t="s">
        <v>583</v>
      </c>
      <c r="S480" s="152"/>
    </row>
    <row r="481" spans="1:19">
      <c r="A481" s="151" t="s">
        <v>119</v>
      </c>
      <c r="B481" s="152">
        <v>7423</v>
      </c>
      <c r="C481" s="152" t="s">
        <v>851</v>
      </c>
      <c r="D481" s="151" t="s">
        <v>362</v>
      </c>
      <c r="E481" s="151" t="str">
        <f t="shared" si="35"/>
        <v>7423-46.04</v>
      </c>
      <c r="F481" s="165" t="str">
        <f t="shared" si="36"/>
        <v>AG -3--AC -8</v>
      </c>
      <c r="G481" s="152" t="s">
        <v>740</v>
      </c>
      <c r="H481" s="152" t="s">
        <v>741</v>
      </c>
      <c r="I481" s="161" t="str">
        <f t="shared" si="37"/>
        <v xml:space="preserve">CT- - M- </v>
      </c>
      <c r="J481" s="152" t="s">
        <v>732</v>
      </c>
      <c r="K481" s="152"/>
      <c r="L481" s="152" t="s">
        <v>742</v>
      </c>
      <c r="M481" s="152"/>
      <c r="N481" s="161" t="str">
        <f t="shared" si="38"/>
        <v xml:space="preserve">O  </v>
      </c>
      <c r="O481" s="152" t="s">
        <v>736</v>
      </c>
      <c r="P481" s="152"/>
      <c r="Q481" s="161" t="str">
        <f t="shared" si="39"/>
        <v xml:space="preserve">F   </v>
      </c>
      <c r="R481" s="152" t="s">
        <v>583</v>
      </c>
      <c r="S481" s="152"/>
    </row>
    <row r="482" spans="1:19">
      <c r="A482" s="151" t="s">
        <v>119</v>
      </c>
      <c r="B482" s="152">
        <v>7423</v>
      </c>
      <c r="C482" s="152" t="s">
        <v>799</v>
      </c>
      <c r="D482" s="151" t="s">
        <v>747</v>
      </c>
      <c r="E482" s="151" t="str">
        <f t="shared" si="35"/>
        <v>7423-51</v>
      </c>
      <c r="F482" s="165" t="str">
        <f t="shared" si="36"/>
        <v>AG ---AC -</v>
      </c>
      <c r="G482" s="152"/>
      <c r="H482" s="152"/>
      <c r="I482" s="161" t="str">
        <f t="shared" si="37"/>
        <v xml:space="preserve">- - - </v>
      </c>
      <c r="J482" s="152"/>
      <c r="K482" s="152"/>
      <c r="L482" s="152"/>
      <c r="M482" s="152"/>
      <c r="N482" s="161" t="str">
        <f t="shared" si="38"/>
        <v xml:space="preserve">  </v>
      </c>
      <c r="O482" s="152"/>
      <c r="P482" s="152"/>
      <c r="Q482" s="161" t="str">
        <f t="shared" si="39"/>
        <v xml:space="preserve">   </v>
      </c>
      <c r="R482" s="152"/>
      <c r="S482" s="152"/>
    </row>
    <row r="483" spans="1:19">
      <c r="A483" s="151" t="s">
        <v>119</v>
      </c>
      <c r="B483" s="152">
        <v>7423</v>
      </c>
      <c r="C483" s="152" t="s">
        <v>1084</v>
      </c>
      <c r="D483" s="151" t="s">
        <v>363</v>
      </c>
      <c r="E483" s="151" t="str">
        <f t="shared" si="35"/>
        <v>7423-51.21</v>
      </c>
      <c r="F483" s="165" t="str">
        <f t="shared" si="36"/>
        <v>AG -3--AC -8</v>
      </c>
      <c r="G483" s="152" t="s">
        <v>740</v>
      </c>
      <c r="H483" s="152" t="s">
        <v>741</v>
      </c>
      <c r="I483" s="161" t="str">
        <f t="shared" si="37"/>
        <v xml:space="preserve">CT- - M- </v>
      </c>
      <c r="J483" s="152" t="s">
        <v>732</v>
      </c>
      <c r="K483" s="152"/>
      <c r="L483" s="152" t="s">
        <v>742</v>
      </c>
      <c r="M483" s="152"/>
      <c r="N483" s="161" t="str">
        <f t="shared" si="38"/>
        <v xml:space="preserve">O  </v>
      </c>
      <c r="O483" s="152" t="s">
        <v>736</v>
      </c>
      <c r="P483" s="152"/>
      <c r="Q483" s="161" t="str">
        <f t="shared" si="39"/>
        <v xml:space="preserve">F   </v>
      </c>
      <c r="R483" s="152" t="s">
        <v>583</v>
      </c>
      <c r="S483" s="152"/>
    </row>
    <row r="484" spans="1:19">
      <c r="A484" s="151"/>
      <c r="B484" s="152"/>
      <c r="C484" s="152"/>
      <c r="D484" s="151"/>
      <c r="E484" s="151" t="str">
        <f t="shared" si="35"/>
        <v>-</v>
      </c>
      <c r="F484" s="165" t="str">
        <f t="shared" si="36"/>
        <v>AG ---AC -</v>
      </c>
      <c r="G484" s="152"/>
      <c r="H484" s="152"/>
      <c r="I484" s="161" t="str">
        <f t="shared" si="37"/>
        <v xml:space="preserve">- - - </v>
      </c>
      <c r="J484" s="152"/>
      <c r="K484" s="152"/>
      <c r="L484" s="152"/>
      <c r="M484" s="152"/>
      <c r="N484" s="161" t="str">
        <f t="shared" si="38"/>
        <v xml:space="preserve">  </v>
      </c>
      <c r="O484" s="152"/>
      <c r="P484" s="152"/>
      <c r="Q484" s="161" t="str">
        <f t="shared" si="39"/>
        <v xml:space="preserve">   </v>
      </c>
      <c r="R484" s="152"/>
      <c r="S484" s="152"/>
    </row>
    <row r="485" spans="1:19">
      <c r="A485" s="151" t="s">
        <v>121</v>
      </c>
      <c r="B485" s="152">
        <v>7424</v>
      </c>
      <c r="C485" s="152" t="s">
        <v>768</v>
      </c>
      <c r="D485" s="151" t="s">
        <v>1085</v>
      </c>
      <c r="E485" s="151" t="str">
        <f t="shared" si="35"/>
        <v>7424-08</v>
      </c>
      <c r="F485" s="165" t="str">
        <f t="shared" si="36"/>
        <v>AG -3--AC -8</v>
      </c>
      <c r="G485" s="152" t="s">
        <v>740</v>
      </c>
      <c r="H485" s="152" t="s">
        <v>741</v>
      </c>
      <c r="I485" s="161" t="str">
        <f t="shared" si="37"/>
        <v xml:space="preserve">CT- - M- </v>
      </c>
      <c r="J485" s="152" t="s">
        <v>732</v>
      </c>
      <c r="K485" s="152"/>
      <c r="L485" s="152" t="s">
        <v>742</v>
      </c>
      <c r="M485" s="152"/>
      <c r="N485" s="161" t="str">
        <f t="shared" si="38"/>
        <v xml:space="preserve">O  </v>
      </c>
      <c r="O485" s="152" t="s">
        <v>736</v>
      </c>
      <c r="P485" s="152"/>
      <c r="Q485" s="161" t="str">
        <f t="shared" si="39"/>
        <v xml:space="preserve">F   </v>
      </c>
      <c r="R485" s="152" t="s">
        <v>583</v>
      </c>
      <c r="S485" s="152"/>
    </row>
    <row r="486" spans="1:19">
      <c r="A486" s="151" t="s">
        <v>121</v>
      </c>
      <c r="B486" s="152">
        <v>7424</v>
      </c>
      <c r="C486" s="152" t="s">
        <v>759</v>
      </c>
      <c r="D486" s="151" t="s">
        <v>1086</v>
      </c>
      <c r="E486" s="151" t="str">
        <f t="shared" si="35"/>
        <v>7424-18</v>
      </c>
      <c r="F486" s="165" t="str">
        <f t="shared" si="36"/>
        <v>AG ---AC -</v>
      </c>
      <c r="G486" s="152"/>
      <c r="H486" s="152"/>
      <c r="I486" s="161" t="str">
        <f t="shared" si="37"/>
        <v xml:space="preserve">- - - </v>
      </c>
      <c r="J486" s="152"/>
      <c r="K486" s="152"/>
      <c r="L486" s="152"/>
      <c r="M486" s="152"/>
      <c r="N486" s="161" t="str">
        <f t="shared" si="38"/>
        <v xml:space="preserve">  </v>
      </c>
      <c r="O486" s="152"/>
      <c r="P486" s="152"/>
      <c r="Q486" s="161" t="str">
        <f t="shared" si="39"/>
        <v xml:space="preserve">   </v>
      </c>
      <c r="R486" s="152"/>
      <c r="S486" s="152"/>
    </row>
    <row r="487" spans="1:19">
      <c r="A487" s="151" t="s">
        <v>121</v>
      </c>
      <c r="B487" s="152">
        <v>7424</v>
      </c>
      <c r="C487" s="152" t="s">
        <v>1087</v>
      </c>
      <c r="D487" s="151" t="s">
        <v>345</v>
      </c>
      <c r="E487" s="151" t="str">
        <f t="shared" si="35"/>
        <v>7424-18.01</v>
      </c>
      <c r="F487" s="165" t="str">
        <f t="shared" si="36"/>
        <v>AG -3--AC -8</v>
      </c>
      <c r="G487" s="152" t="s">
        <v>740</v>
      </c>
      <c r="H487" s="152" t="s">
        <v>741</v>
      </c>
      <c r="I487" s="161" t="str">
        <f t="shared" si="37"/>
        <v xml:space="preserve">CT- - M- </v>
      </c>
      <c r="J487" s="152" t="s">
        <v>732</v>
      </c>
      <c r="K487" s="152"/>
      <c r="L487" s="152" t="s">
        <v>742</v>
      </c>
      <c r="M487" s="152"/>
      <c r="N487" s="161" t="str">
        <f t="shared" si="38"/>
        <v xml:space="preserve">O  </v>
      </c>
      <c r="O487" s="152" t="s">
        <v>736</v>
      </c>
      <c r="P487" s="152"/>
      <c r="Q487" s="161" t="str">
        <f t="shared" si="39"/>
        <v xml:space="preserve">F   </v>
      </c>
      <c r="R487" s="152" t="s">
        <v>583</v>
      </c>
      <c r="S487" s="152"/>
    </row>
    <row r="488" spans="1:19">
      <c r="A488" s="151" t="s">
        <v>121</v>
      </c>
      <c r="B488" s="152">
        <v>7424</v>
      </c>
      <c r="C488" s="152" t="s">
        <v>1088</v>
      </c>
      <c r="D488" s="151" t="s">
        <v>346</v>
      </c>
      <c r="E488" s="151" t="str">
        <f t="shared" si="35"/>
        <v>7424-18.02</v>
      </c>
      <c r="F488" s="165" t="str">
        <f t="shared" si="36"/>
        <v>AG -3--AC -8</v>
      </c>
      <c r="G488" s="152" t="s">
        <v>740</v>
      </c>
      <c r="H488" s="152" t="s">
        <v>741</v>
      </c>
      <c r="I488" s="161" t="str">
        <f t="shared" si="37"/>
        <v xml:space="preserve">CT- - M- </v>
      </c>
      <c r="J488" s="152" t="s">
        <v>732</v>
      </c>
      <c r="K488" s="152"/>
      <c r="L488" s="152" t="s">
        <v>742</v>
      </c>
      <c r="M488" s="152"/>
      <c r="N488" s="161" t="str">
        <f t="shared" si="38"/>
        <v xml:space="preserve">O  </v>
      </c>
      <c r="O488" s="152" t="s">
        <v>736</v>
      </c>
      <c r="P488" s="152"/>
      <c r="Q488" s="161" t="str">
        <f t="shared" si="39"/>
        <v xml:space="preserve">F   </v>
      </c>
      <c r="R488" s="152" t="s">
        <v>583</v>
      </c>
      <c r="S488" s="152"/>
    </row>
    <row r="489" spans="1:19">
      <c r="A489" s="151" t="s">
        <v>121</v>
      </c>
      <c r="B489" s="152">
        <v>7424</v>
      </c>
      <c r="C489" s="152" t="s">
        <v>1089</v>
      </c>
      <c r="D489" s="151" t="s">
        <v>1090</v>
      </c>
      <c r="E489" s="151" t="str">
        <f t="shared" si="35"/>
        <v>7424-33</v>
      </c>
      <c r="F489" s="165" t="str">
        <f t="shared" si="36"/>
        <v>AG -3--AC -18</v>
      </c>
      <c r="G489" s="152" t="s">
        <v>740</v>
      </c>
      <c r="H489" s="152" t="s">
        <v>759</v>
      </c>
      <c r="I489" s="161" t="str">
        <f t="shared" si="37"/>
        <v xml:space="preserve">- E- - </v>
      </c>
      <c r="J489" s="152"/>
      <c r="K489" s="152" t="s">
        <v>733</v>
      </c>
      <c r="L489" s="152"/>
      <c r="M489" s="152"/>
      <c r="N489" s="161" t="str">
        <f t="shared" si="38"/>
        <v xml:space="preserve">O  </v>
      </c>
      <c r="O489" s="152" t="s">
        <v>736</v>
      </c>
      <c r="P489" s="152"/>
      <c r="Q489" s="161" t="str">
        <f t="shared" si="39"/>
        <v xml:space="preserve">F   </v>
      </c>
      <c r="R489" s="152" t="s">
        <v>583</v>
      </c>
      <c r="S489" s="152"/>
    </row>
    <row r="490" spans="1:19">
      <c r="A490" s="151" t="s">
        <v>121</v>
      </c>
      <c r="B490" s="152">
        <v>7424</v>
      </c>
      <c r="C490" s="152" t="s">
        <v>749</v>
      </c>
      <c r="D490" s="151" t="s">
        <v>746</v>
      </c>
      <c r="E490" s="151" t="str">
        <f t="shared" si="35"/>
        <v>7424-34</v>
      </c>
      <c r="F490" s="165" t="str">
        <f t="shared" si="36"/>
        <v>AG ---AC -</v>
      </c>
      <c r="G490" s="152"/>
      <c r="H490" s="152"/>
      <c r="I490" s="161" t="str">
        <f t="shared" si="37"/>
        <v xml:space="preserve">- - - </v>
      </c>
      <c r="J490" s="152"/>
      <c r="K490" s="152"/>
      <c r="L490" s="152"/>
      <c r="M490" s="152"/>
      <c r="N490" s="161" t="str">
        <f t="shared" si="38"/>
        <v xml:space="preserve">  </v>
      </c>
      <c r="O490" s="152"/>
      <c r="P490" s="152"/>
      <c r="Q490" s="161" t="str">
        <f t="shared" si="39"/>
        <v xml:space="preserve">   </v>
      </c>
      <c r="R490" s="152"/>
      <c r="S490" s="152"/>
    </row>
    <row r="491" spans="1:19">
      <c r="A491" s="151" t="s">
        <v>121</v>
      </c>
      <c r="B491" s="152">
        <v>7424</v>
      </c>
      <c r="C491" s="152" t="s">
        <v>1091</v>
      </c>
      <c r="D491" s="151" t="s">
        <v>1092</v>
      </c>
      <c r="E491" s="151" t="str">
        <f t="shared" si="35"/>
        <v>7424-34.02</v>
      </c>
      <c r="F491" s="165" t="str">
        <f t="shared" si="36"/>
        <v>AG -3--AC -</v>
      </c>
      <c r="G491" s="152" t="s">
        <v>740</v>
      </c>
      <c r="H491" s="152"/>
      <c r="I491" s="161" t="str">
        <f t="shared" si="37"/>
        <v xml:space="preserve">- E- - </v>
      </c>
      <c r="J491" s="152"/>
      <c r="K491" s="152" t="s">
        <v>733</v>
      </c>
      <c r="L491" s="152"/>
      <c r="M491" s="152"/>
      <c r="N491" s="161" t="str">
        <f t="shared" si="38"/>
        <v xml:space="preserve">O  </v>
      </c>
      <c r="O491" s="152" t="s">
        <v>736</v>
      </c>
      <c r="P491" s="152"/>
      <c r="Q491" s="161" t="str">
        <f t="shared" si="39"/>
        <v xml:space="preserve">F   </v>
      </c>
      <c r="R491" s="152" t="s">
        <v>583</v>
      </c>
      <c r="S491" s="152"/>
    </row>
    <row r="492" spans="1:19">
      <c r="A492" s="151" t="s">
        <v>121</v>
      </c>
      <c r="B492" s="152">
        <v>7424</v>
      </c>
      <c r="C492" s="152" t="s">
        <v>691</v>
      </c>
      <c r="D492" s="151" t="s">
        <v>819</v>
      </c>
      <c r="E492" s="151" t="str">
        <f t="shared" si="35"/>
        <v>7424-34.03</v>
      </c>
      <c r="F492" s="165" t="str">
        <f t="shared" si="36"/>
        <v>AG -3--AC -</v>
      </c>
      <c r="G492" s="152" t="s">
        <v>740</v>
      </c>
      <c r="H492" s="152"/>
      <c r="I492" s="161" t="str">
        <f t="shared" si="37"/>
        <v xml:space="preserve">- E- - </v>
      </c>
      <c r="J492" s="152"/>
      <c r="K492" s="152" t="s">
        <v>733</v>
      </c>
      <c r="L492" s="152"/>
      <c r="M492" s="152"/>
      <c r="N492" s="161" t="str">
        <f t="shared" si="38"/>
        <v xml:space="preserve">O  </v>
      </c>
      <c r="O492" s="152" t="s">
        <v>736</v>
      </c>
      <c r="P492" s="152"/>
      <c r="Q492" s="161" t="str">
        <f t="shared" si="39"/>
        <v xml:space="preserve">F   </v>
      </c>
      <c r="R492" s="152" t="s">
        <v>583</v>
      </c>
      <c r="S492" s="152"/>
    </row>
    <row r="493" spans="1:19">
      <c r="A493" s="151" t="s">
        <v>121</v>
      </c>
      <c r="B493" s="152">
        <v>7424</v>
      </c>
      <c r="C493" s="152" t="s">
        <v>1044</v>
      </c>
      <c r="D493" s="151" t="s">
        <v>1045</v>
      </c>
      <c r="E493" s="151" t="str">
        <f t="shared" si="35"/>
        <v>7424-35</v>
      </c>
      <c r="F493" s="165" t="str">
        <f t="shared" si="36"/>
        <v>AG ---AC -</v>
      </c>
      <c r="G493" s="152"/>
      <c r="H493" s="152"/>
      <c r="I493" s="161" t="str">
        <f t="shared" si="37"/>
        <v xml:space="preserve">- - - </v>
      </c>
      <c r="J493" s="152"/>
      <c r="K493" s="152"/>
      <c r="L493" s="152"/>
      <c r="M493" s="152"/>
      <c r="N493" s="161" t="str">
        <f t="shared" si="38"/>
        <v xml:space="preserve">  </v>
      </c>
      <c r="O493" s="152"/>
      <c r="P493" s="152"/>
      <c r="Q493" s="161" t="str">
        <f t="shared" si="39"/>
        <v xml:space="preserve">   </v>
      </c>
      <c r="R493" s="152"/>
      <c r="S493" s="152"/>
    </row>
    <row r="494" spans="1:19">
      <c r="A494" s="151" t="s">
        <v>121</v>
      </c>
      <c r="B494" s="152">
        <v>7424</v>
      </c>
      <c r="C494" s="152" t="s">
        <v>1093</v>
      </c>
      <c r="D494" s="151" t="s">
        <v>349</v>
      </c>
      <c r="E494" s="151" t="str">
        <f t="shared" si="35"/>
        <v>7424-35.02</v>
      </c>
      <c r="F494" s="165" t="str">
        <f t="shared" si="36"/>
        <v>AG -3--AC -</v>
      </c>
      <c r="G494" s="152" t="s">
        <v>740</v>
      </c>
      <c r="H494" s="152"/>
      <c r="I494" s="161" t="str">
        <f t="shared" si="37"/>
        <v xml:space="preserve">- E- - </v>
      </c>
      <c r="J494" s="152"/>
      <c r="K494" s="152" t="s">
        <v>733</v>
      </c>
      <c r="L494" s="152"/>
      <c r="M494" s="152"/>
      <c r="N494" s="161" t="str">
        <f t="shared" si="38"/>
        <v xml:space="preserve">O  </v>
      </c>
      <c r="O494" s="152" t="s">
        <v>736</v>
      </c>
      <c r="P494" s="152"/>
      <c r="Q494" s="161" t="str">
        <f t="shared" si="39"/>
        <v xml:space="preserve">F   </v>
      </c>
      <c r="R494" s="152" t="s">
        <v>583</v>
      </c>
      <c r="S494" s="152"/>
    </row>
    <row r="495" spans="1:19">
      <c r="A495" s="151" t="s">
        <v>121</v>
      </c>
      <c r="B495" s="152">
        <v>7424</v>
      </c>
      <c r="C495" s="152" t="s">
        <v>1094</v>
      </c>
      <c r="D495" s="151" t="s">
        <v>1095</v>
      </c>
      <c r="E495" s="151" t="str">
        <f t="shared" si="35"/>
        <v>7424-35.03</v>
      </c>
      <c r="F495" s="165" t="str">
        <f t="shared" si="36"/>
        <v>AG -3--AC -8</v>
      </c>
      <c r="G495" s="152" t="s">
        <v>740</v>
      </c>
      <c r="H495" s="152" t="s">
        <v>741</v>
      </c>
      <c r="I495" s="161" t="str">
        <f t="shared" si="37"/>
        <v xml:space="preserve">CT- - M- </v>
      </c>
      <c r="J495" s="152" t="s">
        <v>732</v>
      </c>
      <c r="K495" s="152"/>
      <c r="L495" s="152" t="s">
        <v>742</v>
      </c>
      <c r="M495" s="152"/>
      <c r="N495" s="161" t="str">
        <f t="shared" si="38"/>
        <v xml:space="preserve">O  </v>
      </c>
      <c r="O495" s="152" t="s">
        <v>736</v>
      </c>
      <c r="P495" s="152"/>
      <c r="Q495" s="161" t="str">
        <f t="shared" si="39"/>
        <v xml:space="preserve">F   </v>
      </c>
      <c r="R495" s="152" t="s">
        <v>583</v>
      </c>
      <c r="S495" s="152"/>
    </row>
    <row r="496" spans="1:19">
      <c r="A496" s="151" t="s">
        <v>121</v>
      </c>
      <c r="B496" s="152">
        <v>7424</v>
      </c>
      <c r="C496" s="152" t="s">
        <v>782</v>
      </c>
      <c r="D496" s="151" t="s">
        <v>822</v>
      </c>
      <c r="E496" s="151" t="str">
        <f t="shared" si="35"/>
        <v>7424-45</v>
      </c>
      <c r="F496" s="165" t="str">
        <f t="shared" si="36"/>
        <v>AG ---AC -</v>
      </c>
      <c r="G496" s="152"/>
      <c r="H496" s="152"/>
      <c r="I496" s="161" t="str">
        <f t="shared" si="37"/>
        <v xml:space="preserve">- - - </v>
      </c>
      <c r="J496" s="152"/>
      <c r="K496" s="152"/>
      <c r="L496" s="152"/>
      <c r="M496" s="152"/>
      <c r="N496" s="161" t="str">
        <f t="shared" si="38"/>
        <v xml:space="preserve">  </v>
      </c>
      <c r="O496" s="152"/>
      <c r="P496" s="152"/>
      <c r="Q496" s="161" t="str">
        <f t="shared" si="39"/>
        <v xml:space="preserve">   </v>
      </c>
      <c r="R496" s="152"/>
      <c r="S496" s="152"/>
    </row>
    <row r="497" spans="1:19">
      <c r="A497" s="151" t="s">
        <v>121</v>
      </c>
      <c r="B497" s="152">
        <v>7424</v>
      </c>
      <c r="C497" s="152" t="s">
        <v>823</v>
      </c>
      <c r="D497" s="151" t="s">
        <v>351</v>
      </c>
      <c r="E497" s="151" t="str">
        <f t="shared" si="35"/>
        <v>7424-45.01</v>
      </c>
      <c r="F497" s="165" t="str">
        <f t="shared" si="36"/>
        <v>AG -3--AC -2</v>
      </c>
      <c r="G497" s="152" t="s">
        <v>740</v>
      </c>
      <c r="H497" s="152" t="s">
        <v>845</v>
      </c>
      <c r="I497" s="161" t="str">
        <f t="shared" si="37"/>
        <v xml:space="preserve">- E- - </v>
      </c>
      <c r="J497" s="152"/>
      <c r="K497" s="152" t="s">
        <v>733</v>
      </c>
      <c r="L497" s="152"/>
      <c r="M497" s="152"/>
      <c r="N497" s="161" t="str">
        <f t="shared" si="38"/>
        <v xml:space="preserve">O  </v>
      </c>
      <c r="O497" s="152" t="s">
        <v>736</v>
      </c>
      <c r="P497" s="152"/>
      <c r="Q497" s="161" t="str">
        <f t="shared" si="39"/>
        <v xml:space="preserve">F   </v>
      </c>
      <c r="R497" s="152" t="s">
        <v>583</v>
      </c>
      <c r="S497" s="152"/>
    </row>
    <row r="498" spans="1:19">
      <c r="A498" s="151" t="s">
        <v>121</v>
      </c>
      <c r="B498" s="152">
        <v>7424</v>
      </c>
      <c r="C498" s="152" t="s">
        <v>1096</v>
      </c>
      <c r="D498" s="151" t="s">
        <v>352</v>
      </c>
      <c r="E498" s="151" t="str">
        <f t="shared" si="35"/>
        <v>7424-45.04</v>
      </c>
      <c r="F498" s="165" t="str">
        <f t="shared" si="36"/>
        <v>AG -3--AC -4</v>
      </c>
      <c r="G498" s="152" t="s">
        <v>740</v>
      </c>
      <c r="H498" s="152" t="s">
        <v>901</v>
      </c>
      <c r="I498" s="161" t="str">
        <f t="shared" si="37"/>
        <v xml:space="preserve">- E- - </v>
      </c>
      <c r="J498" s="152"/>
      <c r="K498" s="152" t="s">
        <v>733</v>
      </c>
      <c r="L498" s="152"/>
      <c r="M498" s="152"/>
      <c r="N498" s="161" t="str">
        <f t="shared" si="38"/>
        <v xml:space="preserve">O  </v>
      </c>
      <c r="O498" s="152" t="s">
        <v>736</v>
      </c>
      <c r="P498" s="152"/>
      <c r="Q498" s="161" t="str">
        <f t="shared" si="39"/>
        <v xml:space="preserve">F   </v>
      </c>
      <c r="R498" s="152" t="s">
        <v>583</v>
      </c>
      <c r="S498" s="152"/>
    </row>
    <row r="499" spans="1:19">
      <c r="A499" s="151" t="s">
        <v>121</v>
      </c>
      <c r="B499" s="152">
        <v>7424</v>
      </c>
      <c r="C499" s="152" t="s">
        <v>1097</v>
      </c>
      <c r="D499" s="151" t="s">
        <v>1098</v>
      </c>
      <c r="E499" s="151" t="str">
        <f t="shared" si="35"/>
        <v>7424-47</v>
      </c>
      <c r="F499" s="165" t="str">
        <f t="shared" si="36"/>
        <v>AG ---AC -</v>
      </c>
      <c r="G499" s="152"/>
      <c r="H499" s="152"/>
      <c r="I499" s="161" t="str">
        <f t="shared" si="37"/>
        <v xml:space="preserve">- - - </v>
      </c>
      <c r="J499" s="152"/>
      <c r="K499" s="152"/>
      <c r="L499" s="152"/>
      <c r="M499" s="152"/>
      <c r="N499" s="161" t="str">
        <f t="shared" si="38"/>
        <v xml:space="preserve">  </v>
      </c>
      <c r="O499" s="152"/>
      <c r="P499" s="152"/>
      <c r="Q499" s="161" t="str">
        <f t="shared" si="39"/>
        <v xml:space="preserve">   </v>
      </c>
      <c r="R499" s="152"/>
      <c r="S499" s="152"/>
    </row>
    <row r="500" spans="1:19">
      <c r="A500" s="151" t="s">
        <v>121</v>
      </c>
      <c r="B500" s="152">
        <v>7424</v>
      </c>
      <c r="C500" s="152" t="s">
        <v>1099</v>
      </c>
      <c r="D500" s="151" t="s">
        <v>1100</v>
      </c>
      <c r="E500" s="151" t="str">
        <f t="shared" si="35"/>
        <v>7424-47.01</v>
      </c>
      <c r="F500" s="165" t="str">
        <f t="shared" si="36"/>
        <v>AG -3--AC -</v>
      </c>
      <c r="G500" s="152" t="s">
        <v>740</v>
      </c>
      <c r="H500" s="152"/>
      <c r="I500" s="161" t="str">
        <f t="shared" si="37"/>
        <v xml:space="preserve">- E- - </v>
      </c>
      <c r="J500" s="152"/>
      <c r="K500" s="152" t="s">
        <v>733</v>
      </c>
      <c r="L500" s="152"/>
      <c r="M500" s="152"/>
      <c r="N500" s="161" t="str">
        <f t="shared" si="38"/>
        <v xml:space="preserve">O  </v>
      </c>
      <c r="O500" s="152" t="s">
        <v>736</v>
      </c>
      <c r="P500" s="152"/>
      <c r="Q500" s="161" t="str">
        <f t="shared" si="39"/>
        <v xml:space="preserve">F   </v>
      </c>
      <c r="R500" s="152" t="s">
        <v>583</v>
      </c>
      <c r="S500" s="152"/>
    </row>
    <row r="501" spans="1:19">
      <c r="A501" s="151" t="s">
        <v>121</v>
      </c>
      <c r="B501" s="152">
        <v>7424</v>
      </c>
      <c r="C501" s="152" t="s">
        <v>1101</v>
      </c>
      <c r="D501" s="151" t="s">
        <v>1102</v>
      </c>
      <c r="E501" s="151" t="str">
        <f t="shared" si="35"/>
        <v>7424-47.02</v>
      </c>
      <c r="F501" s="165" t="str">
        <f t="shared" si="36"/>
        <v>AG -3--AC -2</v>
      </c>
      <c r="G501" s="152" t="s">
        <v>740</v>
      </c>
      <c r="H501" s="152" t="s">
        <v>845</v>
      </c>
      <c r="I501" s="161" t="str">
        <f t="shared" si="37"/>
        <v xml:space="preserve">- E- - </v>
      </c>
      <c r="J501" s="152"/>
      <c r="K501" s="152" t="s">
        <v>733</v>
      </c>
      <c r="L501" s="152"/>
      <c r="M501" s="152"/>
      <c r="N501" s="161" t="str">
        <f t="shared" si="38"/>
        <v xml:space="preserve">O  </v>
      </c>
      <c r="O501" s="152" t="s">
        <v>736</v>
      </c>
      <c r="P501" s="152"/>
      <c r="Q501" s="161" t="str">
        <f t="shared" si="39"/>
        <v xml:space="preserve">F   </v>
      </c>
      <c r="R501" s="152" t="s">
        <v>583</v>
      </c>
      <c r="S501" s="152"/>
    </row>
    <row r="502" spans="1:19">
      <c r="A502" s="151" t="s">
        <v>121</v>
      </c>
      <c r="B502" s="152">
        <v>7424</v>
      </c>
      <c r="C502" s="152" t="s">
        <v>1103</v>
      </c>
      <c r="D502" s="151" t="s">
        <v>1104</v>
      </c>
      <c r="E502" s="151" t="str">
        <f t="shared" si="35"/>
        <v>7424-47.03</v>
      </c>
      <c r="F502" s="165" t="str">
        <f t="shared" si="36"/>
        <v>AG -3--AC -</v>
      </c>
      <c r="G502" s="152" t="s">
        <v>740</v>
      </c>
      <c r="H502" s="152"/>
      <c r="I502" s="161" t="str">
        <f t="shared" si="37"/>
        <v xml:space="preserve">- E- - </v>
      </c>
      <c r="J502" s="152"/>
      <c r="K502" s="152" t="s">
        <v>733</v>
      </c>
      <c r="L502" s="152"/>
      <c r="M502" s="152"/>
      <c r="N502" s="161" t="str">
        <f t="shared" si="38"/>
        <v xml:space="preserve">O  </v>
      </c>
      <c r="O502" s="152" t="s">
        <v>736</v>
      </c>
      <c r="P502" s="152"/>
      <c r="Q502" s="161" t="str">
        <f t="shared" si="39"/>
        <v xml:space="preserve">F   </v>
      </c>
      <c r="R502" s="152" t="s">
        <v>583</v>
      </c>
      <c r="S502" s="152"/>
    </row>
    <row r="503" spans="1:19">
      <c r="A503" s="151" t="s">
        <v>121</v>
      </c>
      <c r="B503" s="152">
        <v>7424</v>
      </c>
      <c r="C503" s="152" t="s">
        <v>1105</v>
      </c>
      <c r="D503" s="151" t="s">
        <v>1106</v>
      </c>
      <c r="E503" s="151" t="str">
        <f t="shared" si="35"/>
        <v>7424-47.04</v>
      </c>
      <c r="F503" s="165" t="str">
        <f t="shared" si="36"/>
        <v>AG -3--AC -</v>
      </c>
      <c r="G503" s="152" t="s">
        <v>740</v>
      </c>
      <c r="H503" s="152"/>
      <c r="I503" s="161" t="str">
        <f t="shared" si="37"/>
        <v xml:space="preserve">- E- - </v>
      </c>
      <c r="J503" s="152"/>
      <c r="K503" s="152" t="s">
        <v>733</v>
      </c>
      <c r="L503" s="152"/>
      <c r="M503" s="152"/>
      <c r="N503" s="161" t="str">
        <f t="shared" si="38"/>
        <v xml:space="preserve">O  </v>
      </c>
      <c r="O503" s="152" t="s">
        <v>736</v>
      </c>
      <c r="P503" s="152"/>
      <c r="Q503" s="161" t="str">
        <f t="shared" si="39"/>
        <v xml:space="preserve">F   </v>
      </c>
      <c r="R503" s="152" t="s">
        <v>583</v>
      </c>
      <c r="S503" s="152"/>
    </row>
    <row r="504" spans="1:19">
      <c r="A504" s="151" t="s">
        <v>121</v>
      </c>
      <c r="B504" s="152">
        <v>7424</v>
      </c>
      <c r="C504" s="152" t="s">
        <v>1107</v>
      </c>
      <c r="D504" s="151" t="s">
        <v>1108</v>
      </c>
      <c r="E504" s="151" t="str">
        <f t="shared" si="35"/>
        <v>7424-47.05</v>
      </c>
      <c r="F504" s="165" t="str">
        <f t="shared" si="36"/>
        <v>AG -3--AC -2</v>
      </c>
      <c r="G504" s="152" t="s">
        <v>740</v>
      </c>
      <c r="H504" s="152" t="s">
        <v>845</v>
      </c>
      <c r="I504" s="161" t="str">
        <f t="shared" si="37"/>
        <v xml:space="preserve">- E- - </v>
      </c>
      <c r="J504" s="152"/>
      <c r="K504" s="152" t="s">
        <v>733</v>
      </c>
      <c r="L504" s="152"/>
      <c r="M504" s="152"/>
      <c r="N504" s="161" t="str">
        <f t="shared" si="38"/>
        <v xml:space="preserve">O  </v>
      </c>
      <c r="O504" s="152" t="s">
        <v>736</v>
      </c>
      <c r="P504" s="152"/>
      <c r="Q504" s="161" t="str">
        <f t="shared" si="39"/>
        <v xml:space="preserve">F   </v>
      </c>
      <c r="R504" s="152" t="s">
        <v>583</v>
      </c>
      <c r="S504" s="152"/>
    </row>
    <row r="505" spans="1:19">
      <c r="A505" s="151"/>
      <c r="B505" s="152"/>
      <c r="C505" s="152"/>
      <c r="D505" s="151"/>
      <c r="E505" s="151" t="str">
        <f t="shared" si="35"/>
        <v>-</v>
      </c>
      <c r="F505" s="165" t="str">
        <f t="shared" si="36"/>
        <v>AG ---AC -</v>
      </c>
      <c r="G505" s="152"/>
      <c r="H505" s="152"/>
      <c r="I505" s="161" t="str">
        <f t="shared" si="37"/>
        <v xml:space="preserve">- - - </v>
      </c>
      <c r="J505" s="152"/>
      <c r="K505" s="152"/>
      <c r="L505" s="152"/>
      <c r="M505" s="152"/>
      <c r="N505" s="161" t="str">
        <f t="shared" si="38"/>
        <v xml:space="preserve">  </v>
      </c>
      <c r="O505" s="152"/>
      <c r="P505" s="152"/>
      <c r="Q505" s="161" t="str">
        <f t="shared" si="39"/>
        <v xml:space="preserve">   </v>
      </c>
      <c r="R505" s="152"/>
      <c r="S505" s="152"/>
    </row>
    <row r="506" spans="1:19">
      <c r="A506" s="151" t="s">
        <v>1109</v>
      </c>
      <c r="B506" s="152">
        <v>999</v>
      </c>
      <c r="C506" s="152" t="s">
        <v>1110</v>
      </c>
      <c r="D506" s="151" t="s">
        <v>762</v>
      </c>
      <c r="E506" s="151" t="str">
        <f t="shared" si="35"/>
        <v>999-7112-01</v>
      </c>
      <c r="F506" s="165" t="str">
        <f t="shared" si="36"/>
        <v>AG ---AC -</v>
      </c>
      <c r="G506" s="152"/>
      <c r="H506" s="152"/>
      <c r="I506" s="161" t="str">
        <f t="shared" si="37"/>
        <v xml:space="preserve">- - - </v>
      </c>
      <c r="J506" s="152"/>
      <c r="K506" s="152"/>
      <c r="L506" s="152"/>
      <c r="M506" s="152"/>
      <c r="N506" s="161" t="str">
        <f t="shared" si="38"/>
        <v xml:space="preserve">  </v>
      </c>
      <c r="O506" s="152"/>
      <c r="P506" s="152"/>
      <c r="Q506" s="161" t="str">
        <f t="shared" si="39"/>
        <v xml:space="preserve">   </v>
      </c>
      <c r="R506" s="152"/>
      <c r="S506" s="152"/>
    </row>
    <row r="507" spans="1:19">
      <c r="A507" s="151" t="s">
        <v>1109</v>
      </c>
      <c r="B507" s="152">
        <v>999</v>
      </c>
      <c r="C507" s="152" t="s">
        <v>1111</v>
      </c>
      <c r="D507" s="151" t="s">
        <v>1112</v>
      </c>
      <c r="E507" s="151" t="str">
        <f t="shared" si="35"/>
        <v>999-7112-01.01</v>
      </c>
      <c r="F507" s="165" t="str">
        <f t="shared" si="36"/>
        <v>AG -3--AC -18</v>
      </c>
      <c r="G507" s="152">
        <v>3</v>
      </c>
      <c r="H507" s="152">
        <v>18</v>
      </c>
      <c r="I507" s="161" t="str">
        <f t="shared" si="37"/>
        <v>- - M- S</v>
      </c>
      <c r="J507" s="152"/>
      <c r="K507" s="152"/>
      <c r="L507" s="152" t="s">
        <v>742</v>
      </c>
      <c r="M507" s="152" t="s">
        <v>735</v>
      </c>
      <c r="N507" s="161" t="str">
        <f t="shared" si="38"/>
        <v xml:space="preserve">O  </v>
      </c>
      <c r="O507" s="152" t="s">
        <v>736</v>
      </c>
      <c r="P507" s="152"/>
      <c r="Q507" s="161" t="str">
        <f t="shared" si="39"/>
        <v xml:space="preserve">F   </v>
      </c>
      <c r="R507" s="152" t="s">
        <v>583</v>
      </c>
      <c r="S507" s="152"/>
    </row>
    <row r="508" spans="1:19">
      <c r="A508" s="151" t="s">
        <v>1109</v>
      </c>
      <c r="B508" s="152">
        <v>999</v>
      </c>
      <c r="C508" s="152" t="s">
        <v>1113</v>
      </c>
      <c r="D508" s="151" t="s">
        <v>764</v>
      </c>
      <c r="E508" s="151" t="str">
        <f t="shared" si="35"/>
        <v>999-7112-01.02</v>
      </c>
      <c r="F508" s="165" t="str">
        <f t="shared" si="36"/>
        <v>AG -3--AC -18</v>
      </c>
      <c r="G508" s="152">
        <v>3</v>
      </c>
      <c r="H508" s="152">
        <v>18</v>
      </c>
      <c r="I508" s="161" t="str">
        <f t="shared" si="37"/>
        <v>- - M- S</v>
      </c>
      <c r="J508" s="152"/>
      <c r="K508" s="152"/>
      <c r="L508" s="152" t="s">
        <v>742</v>
      </c>
      <c r="M508" s="152" t="s">
        <v>735</v>
      </c>
      <c r="N508" s="161" t="str">
        <f t="shared" si="38"/>
        <v xml:space="preserve">O  </v>
      </c>
      <c r="O508" s="152" t="s">
        <v>736</v>
      </c>
      <c r="P508" s="152"/>
      <c r="Q508" s="161" t="str">
        <f t="shared" si="39"/>
        <v xml:space="preserve">F   </v>
      </c>
      <c r="R508" s="152" t="s">
        <v>583</v>
      </c>
      <c r="S508" s="152"/>
    </row>
    <row r="509" spans="1:19">
      <c r="A509" s="151" t="s">
        <v>1109</v>
      </c>
      <c r="B509" s="152">
        <v>999</v>
      </c>
      <c r="C509" s="152" t="s">
        <v>1114</v>
      </c>
      <c r="D509" s="151" t="s">
        <v>440</v>
      </c>
      <c r="E509" s="151" t="str">
        <f t="shared" si="35"/>
        <v>999-7112-01.03</v>
      </c>
      <c r="F509" s="165" t="str">
        <f t="shared" si="36"/>
        <v>AG -3--AC -18</v>
      </c>
      <c r="G509" s="152">
        <v>3</v>
      </c>
      <c r="H509" s="152">
        <v>18</v>
      </c>
      <c r="I509" s="161" t="str">
        <f t="shared" si="37"/>
        <v>- - M- S</v>
      </c>
      <c r="J509" s="152"/>
      <c r="K509" s="152"/>
      <c r="L509" s="152" t="s">
        <v>742</v>
      </c>
      <c r="M509" s="152" t="s">
        <v>735</v>
      </c>
      <c r="N509" s="161" t="str">
        <f t="shared" si="38"/>
        <v xml:space="preserve">O  </v>
      </c>
      <c r="O509" s="152" t="s">
        <v>736</v>
      </c>
      <c r="P509" s="152"/>
      <c r="Q509" s="161" t="str">
        <f t="shared" si="39"/>
        <v xml:space="preserve">F   </v>
      </c>
      <c r="R509" s="152" t="s">
        <v>583</v>
      </c>
      <c r="S509" s="152"/>
    </row>
    <row r="510" spans="1:19">
      <c r="A510" s="151" t="s">
        <v>1109</v>
      </c>
      <c r="B510" s="152">
        <v>999</v>
      </c>
      <c r="C510" s="152" t="s">
        <v>1115</v>
      </c>
      <c r="D510" s="151" t="s">
        <v>441</v>
      </c>
      <c r="E510" s="151" t="str">
        <f t="shared" si="35"/>
        <v>999-7112-01.04</v>
      </c>
      <c r="F510" s="165" t="str">
        <f t="shared" si="36"/>
        <v>AG -3--AC -18</v>
      </c>
      <c r="G510" s="152">
        <v>3</v>
      </c>
      <c r="H510" s="152">
        <v>18</v>
      </c>
      <c r="I510" s="161" t="str">
        <f t="shared" si="37"/>
        <v>- - M- S</v>
      </c>
      <c r="J510" s="152"/>
      <c r="K510" s="152"/>
      <c r="L510" s="152" t="s">
        <v>742</v>
      </c>
      <c r="M510" s="152" t="s">
        <v>735</v>
      </c>
      <c r="N510" s="161" t="str">
        <f t="shared" si="38"/>
        <v xml:space="preserve">O  </v>
      </c>
      <c r="O510" s="152" t="s">
        <v>736</v>
      </c>
      <c r="P510" s="152"/>
      <c r="Q510" s="161" t="str">
        <f t="shared" si="39"/>
        <v xml:space="preserve">F   </v>
      </c>
      <c r="R510" s="152" t="s">
        <v>583</v>
      </c>
      <c r="S510" s="152"/>
    </row>
    <row r="511" spans="1:19">
      <c r="A511" s="151" t="s">
        <v>1109</v>
      </c>
      <c r="B511" s="152">
        <v>999</v>
      </c>
      <c r="C511" s="152" t="s">
        <v>1116</v>
      </c>
      <c r="D511" s="151" t="s">
        <v>1117</v>
      </c>
      <c r="E511" s="151" t="str">
        <f t="shared" si="35"/>
        <v>999-7112-01.05</v>
      </c>
      <c r="F511" s="165" t="str">
        <f t="shared" si="36"/>
        <v>AG -3--AC -18</v>
      </c>
      <c r="G511" s="152">
        <v>3</v>
      </c>
      <c r="H511" s="152">
        <v>18</v>
      </c>
      <c r="I511" s="161" t="str">
        <f t="shared" si="37"/>
        <v>- - M- S</v>
      </c>
      <c r="J511" s="152"/>
      <c r="K511" s="152"/>
      <c r="L511" s="152" t="s">
        <v>742</v>
      </c>
      <c r="M511" s="152" t="s">
        <v>735</v>
      </c>
      <c r="N511" s="161" t="str">
        <f t="shared" si="38"/>
        <v xml:space="preserve">O  </v>
      </c>
      <c r="O511" s="152" t="s">
        <v>736</v>
      </c>
      <c r="P511" s="152"/>
      <c r="Q511" s="161" t="str">
        <f t="shared" si="39"/>
        <v xml:space="preserve">F   </v>
      </c>
      <c r="R511" s="152" t="s">
        <v>583</v>
      </c>
      <c r="S511" s="152"/>
    </row>
    <row r="512" spans="1:19">
      <c r="A512" s="151" t="s">
        <v>1109</v>
      </c>
      <c r="B512" s="152">
        <v>999</v>
      </c>
      <c r="C512" s="152" t="s">
        <v>1118</v>
      </c>
      <c r="D512" s="151" t="s">
        <v>481</v>
      </c>
      <c r="E512" s="151" t="str">
        <f t="shared" si="35"/>
        <v>999-7112-01.06</v>
      </c>
      <c r="F512" s="165" t="str">
        <f t="shared" si="36"/>
        <v>AG -3--AC -18</v>
      </c>
      <c r="G512" s="152">
        <v>3</v>
      </c>
      <c r="H512" s="152">
        <v>18</v>
      </c>
      <c r="I512" s="161" t="str">
        <f t="shared" si="37"/>
        <v>- - M- S</v>
      </c>
      <c r="J512" s="152"/>
      <c r="K512" s="152"/>
      <c r="L512" s="152" t="s">
        <v>742</v>
      </c>
      <c r="M512" s="152" t="s">
        <v>735</v>
      </c>
      <c r="N512" s="161" t="str">
        <f t="shared" si="38"/>
        <v xml:space="preserve">O  </v>
      </c>
      <c r="O512" s="152" t="s">
        <v>736</v>
      </c>
      <c r="P512" s="152"/>
      <c r="Q512" s="161" t="str">
        <f t="shared" si="39"/>
        <v xml:space="preserve">F   </v>
      </c>
      <c r="R512" s="152" t="s">
        <v>583</v>
      </c>
      <c r="S512" s="152"/>
    </row>
    <row r="513" spans="1:19">
      <c r="A513" s="151" t="s">
        <v>1109</v>
      </c>
      <c r="B513" s="152">
        <v>999</v>
      </c>
      <c r="C513" s="152" t="s">
        <v>1119</v>
      </c>
      <c r="D513" s="151" t="s">
        <v>444</v>
      </c>
      <c r="E513" s="151" t="str">
        <f t="shared" si="35"/>
        <v>999-7112-01.07</v>
      </c>
      <c r="F513" s="165" t="str">
        <f t="shared" si="36"/>
        <v>AG -3--AC -18</v>
      </c>
      <c r="G513" s="152">
        <v>3</v>
      </c>
      <c r="H513" s="152">
        <v>18</v>
      </c>
      <c r="I513" s="161" t="str">
        <f t="shared" si="37"/>
        <v>- - M- S</v>
      </c>
      <c r="J513" s="152"/>
      <c r="K513" s="152"/>
      <c r="L513" s="152" t="s">
        <v>742</v>
      </c>
      <c r="M513" s="152" t="s">
        <v>735</v>
      </c>
      <c r="N513" s="161" t="str">
        <f t="shared" si="38"/>
        <v xml:space="preserve">O  </v>
      </c>
      <c r="O513" s="152" t="s">
        <v>736</v>
      </c>
      <c r="P513" s="152"/>
      <c r="Q513" s="161" t="str">
        <f t="shared" si="39"/>
        <v xml:space="preserve">F   </v>
      </c>
      <c r="R513" s="152" t="s">
        <v>583</v>
      </c>
      <c r="S513" s="152"/>
    </row>
    <row r="514" spans="1:19">
      <c r="A514" s="151" t="s">
        <v>1109</v>
      </c>
      <c r="B514" s="152">
        <v>999</v>
      </c>
      <c r="C514" s="152" t="s">
        <v>1120</v>
      </c>
      <c r="D514" s="151" t="s">
        <v>754</v>
      </c>
      <c r="E514" s="151" t="str">
        <f t="shared" si="35"/>
        <v>999-7112-02</v>
      </c>
      <c r="F514" s="165" t="str">
        <f t="shared" si="36"/>
        <v>AG ---AC -</v>
      </c>
      <c r="G514" s="152"/>
      <c r="H514" s="152"/>
      <c r="I514" s="161" t="str">
        <f t="shared" si="37"/>
        <v xml:space="preserve">- - - </v>
      </c>
      <c r="J514" s="152"/>
      <c r="K514" s="152"/>
      <c r="L514" s="152"/>
      <c r="M514" s="152"/>
      <c r="N514" s="161" t="str">
        <f t="shared" si="38"/>
        <v xml:space="preserve">  </v>
      </c>
      <c r="O514" s="152"/>
      <c r="P514" s="152"/>
      <c r="Q514" s="161" t="str">
        <f t="shared" si="39"/>
        <v xml:space="preserve">   </v>
      </c>
      <c r="R514" s="152"/>
      <c r="S514" s="152"/>
    </row>
    <row r="515" spans="1:19">
      <c r="A515" s="151" t="s">
        <v>1109</v>
      </c>
      <c r="B515" s="152">
        <v>999</v>
      </c>
      <c r="C515" s="152" t="s">
        <v>1121</v>
      </c>
      <c r="D515" s="151" t="s">
        <v>767</v>
      </c>
      <c r="E515" s="151" t="str">
        <f t="shared" si="35"/>
        <v>999-7112-02.01</v>
      </c>
      <c r="F515" s="165" t="str">
        <f t="shared" si="36"/>
        <v>AG -3--AC -8</v>
      </c>
      <c r="G515" s="152" t="s">
        <v>740</v>
      </c>
      <c r="H515" s="152" t="s">
        <v>741</v>
      </c>
      <c r="I515" s="161" t="str">
        <f t="shared" si="37"/>
        <v xml:space="preserve">CT- - M- </v>
      </c>
      <c r="J515" s="152" t="s">
        <v>732</v>
      </c>
      <c r="K515" s="152"/>
      <c r="L515" s="152" t="s">
        <v>742</v>
      </c>
      <c r="M515" s="152"/>
      <c r="N515" s="161" t="str">
        <f t="shared" si="38"/>
        <v xml:space="preserve">O  </v>
      </c>
      <c r="O515" s="152" t="s">
        <v>736</v>
      </c>
      <c r="P515" s="152"/>
      <c r="Q515" s="161" t="str">
        <f t="shared" si="39"/>
        <v xml:space="preserve">F   </v>
      </c>
      <c r="R515" s="152" t="s">
        <v>583</v>
      </c>
      <c r="S515" s="152"/>
    </row>
    <row r="516" spans="1:19">
      <c r="A516" s="151" t="s">
        <v>1109</v>
      </c>
      <c r="B516" s="152">
        <v>999</v>
      </c>
      <c r="C516" s="152" t="s">
        <v>616</v>
      </c>
      <c r="D516" s="151" t="s">
        <v>1122</v>
      </c>
      <c r="E516" s="151" t="str">
        <f t="shared" si="35"/>
        <v>999-03</v>
      </c>
      <c r="F516" s="165" t="str">
        <f t="shared" si="36"/>
        <v>AG ---AC -</v>
      </c>
      <c r="G516" s="152"/>
      <c r="H516" s="152"/>
      <c r="I516" s="161" t="str">
        <f t="shared" si="37"/>
        <v xml:space="preserve">- - - </v>
      </c>
      <c r="J516" s="152"/>
      <c r="K516" s="152"/>
      <c r="L516" s="152"/>
      <c r="M516" s="152"/>
      <c r="N516" s="161" t="str">
        <f t="shared" si="38"/>
        <v xml:space="preserve">  </v>
      </c>
      <c r="O516" s="152"/>
      <c r="P516" s="152"/>
      <c r="Q516" s="161" t="str">
        <f t="shared" si="39"/>
        <v xml:space="preserve">   </v>
      </c>
      <c r="R516" s="152"/>
      <c r="S516" s="152"/>
    </row>
    <row r="517" spans="1:19">
      <c r="A517" s="151" t="s">
        <v>1109</v>
      </c>
      <c r="B517" s="152">
        <v>999</v>
      </c>
      <c r="C517" s="152" t="s">
        <v>1123</v>
      </c>
      <c r="D517" s="151" t="s">
        <v>482</v>
      </c>
      <c r="E517" s="151" t="str">
        <f t="shared" si="35"/>
        <v>999-03.01</v>
      </c>
      <c r="F517" s="165" t="str">
        <f t="shared" si="36"/>
        <v>AG -5--AC -8</v>
      </c>
      <c r="G517" s="152" t="s">
        <v>876</v>
      </c>
      <c r="H517" s="152" t="s">
        <v>741</v>
      </c>
      <c r="I517" s="161" t="str">
        <f t="shared" si="37"/>
        <v xml:space="preserve">CT- - M- </v>
      </c>
      <c r="J517" s="152" t="s">
        <v>732</v>
      </c>
      <c r="K517" s="152"/>
      <c r="L517" s="152" t="s">
        <v>742</v>
      </c>
      <c r="M517" s="152"/>
      <c r="N517" s="161" t="str">
        <f t="shared" si="38"/>
        <v xml:space="preserve">O  </v>
      </c>
      <c r="O517" s="152" t="s">
        <v>736</v>
      </c>
      <c r="P517" s="152"/>
      <c r="Q517" s="161" t="str">
        <f t="shared" si="39"/>
        <v xml:space="preserve">F   </v>
      </c>
      <c r="R517" s="152" t="s">
        <v>583</v>
      </c>
      <c r="S517" s="152"/>
    </row>
    <row r="518" spans="1:19">
      <c r="A518" s="151" t="s">
        <v>1109</v>
      </c>
      <c r="B518" s="152">
        <v>999</v>
      </c>
      <c r="C518" s="152" t="s">
        <v>1124</v>
      </c>
      <c r="D518" s="151" t="s">
        <v>798</v>
      </c>
      <c r="E518" s="151" t="str">
        <f t="shared" ref="E518:E544" si="40">CONCATENATE(B518,"-",C518)</f>
        <v>999-7411-04</v>
      </c>
      <c r="F518" s="165" t="str">
        <f t="shared" ref="F518:F544" si="41">CONCATENATE("AG"," -", G518,"--","AC -", H518)</f>
        <v>AG -3--AC -</v>
      </c>
      <c r="G518" s="152">
        <v>3</v>
      </c>
      <c r="H518" s="152"/>
      <c r="I518" s="161" t="str">
        <f t="shared" ref="I518:I544" si="42">CONCATENATE(J518,"- ",K518,"- ",L518,"- ",M518,)</f>
        <v xml:space="preserve">- E- - </v>
      </c>
      <c r="J518" s="152"/>
      <c r="K518" s="152" t="s">
        <v>733</v>
      </c>
      <c r="L518" s="152"/>
      <c r="M518" s="152"/>
      <c r="N518" s="161" t="str">
        <f t="shared" ref="N518:N544" si="43">CONCATENATE(O518,"  ",P518)</f>
        <v xml:space="preserve">O  </v>
      </c>
      <c r="O518" s="152" t="s">
        <v>736</v>
      </c>
      <c r="P518" s="152"/>
      <c r="Q518" s="161" t="str">
        <f t="shared" ref="Q518:Q544" si="44">CONCATENATE(R518,"   ",S518)</f>
        <v xml:space="preserve">F   </v>
      </c>
      <c r="R518" s="152" t="s">
        <v>583</v>
      </c>
      <c r="S518" s="152"/>
    </row>
    <row r="519" spans="1:19">
      <c r="A519" s="151" t="s">
        <v>1109</v>
      </c>
      <c r="B519" s="152">
        <v>999</v>
      </c>
      <c r="C519" s="152" t="s">
        <v>1125</v>
      </c>
      <c r="D519" s="151" t="s">
        <v>1011</v>
      </c>
      <c r="E519" s="151" t="str">
        <f t="shared" si="40"/>
        <v>999-7412-05</v>
      </c>
      <c r="F519" s="165" t="str">
        <f t="shared" si="41"/>
        <v>AG -3--AC -8</v>
      </c>
      <c r="G519" s="152">
        <v>3</v>
      </c>
      <c r="H519" s="152">
        <v>8</v>
      </c>
      <c r="I519" s="161" t="str">
        <f t="shared" si="42"/>
        <v xml:space="preserve">- E- - </v>
      </c>
      <c r="J519" s="152"/>
      <c r="K519" s="152" t="s">
        <v>733</v>
      </c>
      <c r="L519" s="152"/>
      <c r="M519" s="152"/>
      <c r="N519" s="161" t="str">
        <f t="shared" si="43"/>
        <v xml:space="preserve">O  </v>
      </c>
      <c r="O519" s="152" t="s">
        <v>736</v>
      </c>
      <c r="P519" s="152"/>
      <c r="Q519" s="161" t="str">
        <f t="shared" si="44"/>
        <v xml:space="preserve">F   </v>
      </c>
      <c r="R519" s="152" t="s">
        <v>583</v>
      </c>
      <c r="S519" s="152"/>
    </row>
    <row r="520" spans="1:19">
      <c r="A520" s="151" t="s">
        <v>1109</v>
      </c>
      <c r="B520" s="152">
        <v>999</v>
      </c>
      <c r="C520" s="152" t="s">
        <v>625</v>
      </c>
      <c r="D520" s="151" t="s">
        <v>843</v>
      </c>
      <c r="E520" s="151" t="str">
        <f t="shared" si="40"/>
        <v>999-06</v>
      </c>
      <c r="F520" s="165" t="str">
        <f t="shared" si="41"/>
        <v>AG ---AC -</v>
      </c>
      <c r="G520" s="152"/>
      <c r="H520" s="152"/>
      <c r="I520" s="161" t="str">
        <f t="shared" si="42"/>
        <v xml:space="preserve">- - - </v>
      </c>
      <c r="J520" s="152"/>
      <c r="K520" s="152"/>
      <c r="L520" s="152"/>
      <c r="M520" s="152"/>
      <c r="N520" s="161" t="str">
        <f t="shared" si="43"/>
        <v xml:space="preserve">  </v>
      </c>
      <c r="O520" s="152"/>
      <c r="P520" s="152"/>
      <c r="Q520" s="161" t="str">
        <f t="shared" si="44"/>
        <v xml:space="preserve">   </v>
      </c>
      <c r="R520" s="152"/>
      <c r="S520" s="152"/>
    </row>
    <row r="521" spans="1:19">
      <c r="A521" s="151" t="s">
        <v>1109</v>
      </c>
      <c r="B521" s="152">
        <v>999</v>
      </c>
      <c r="C521" s="152" t="s">
        <v>1126</v>
      </c>
      <c r="D521" s="151" t="s">
        <v>1127</v>
      </c>
      <c r="E521" s="151" t="str">
        <f t="shared" si="40"/>
        <v>999-06.01</v>
      </c>
      <c r="F521" s="165" t="str">
        <f t="shared" si="41"/>
        <v>AG -3--AC -</v>
      </c>
      <c r="G521" s="152" t="s">
        <v>740</v>
      </c>
      <c r="H521" s="152"/>
      <c r="I521" s="161" t="str">
        <f t="shared" si="42"/>
        <v xml:space="preserve">- E- - </v>
      </c>
      <c r="J521" s="152"/>
      <c r="K521" s="152" t="s">
        <v>733</v>
      </c>
      <c r="L521" s="152"/>
      <c r="M521" s="152"/>
      <c r="N521" s="161" t="str">
        <f t="shared" si="43"/>
        <v xml:space="preserve">O  </v>
      </c>
      <c r="O521" s="152" t="s">
        <v>736</v>
      </c>
      <c r="P521" s="152"/>
      <c r="Q521" s="161" t="str">
        <f t="shared" si="44"/>
        <v xml:space="preserve">F   </v>
      </c>
      <c r="R521" s="152" t="s">
        <v>583</v>
      </c>
      <c r="S521" s="152"/>
    </row>
    <row r="522" spans="1:19">
      <c r="A522" s="151" t="s">
        <v>1109</v>
      </c>
      <c r="B522" s="152">
        <v>999</v>
      </c>
      <c r="C522" s="152" t="s">
        <v>1128</v>
      </c>
      <c r="D522" s="151" t="s">
        <v>483</v>
      </c>
      <c r="E522" s="151" t="str">
        <f t="shared" si="40"/>
        <v>999-06.02</v>
      </c>
      <c r="F522" s="165" t="str">
        <f t="shared" si="41"/>
        <v>AG -3--AC -8</v>
      </c>
      <c r="G522" s="152" t="s">
        <v>740</v>
      </c>
      <c r="H522" s="152" t="s">
        <v>741</v>
      </c>
      <c r="I522" s="161" t="str">
        <f t="shared" si="42"/>
        <v xml:space="preserve">CT- - M- </v>
      </c>
      <c r="J522" s="152" t="s">
        <v>732</v>
      </c>
      <c r="K522" s="152"/>
      <c r="L522" s="152" t="s">
        <v>742</v>
      </c>
      <c r="M522" s="152"/>
      <c r="N522" s="161" t="str">
        <f t="shared" si="43"/>
        <v xml:space="preserve">O  </v>
      </c>
      <c r="O522" s="152" t="s">
        <v>736</v>
      </c>
      <c r="P522" s="152"/>
      <c r="Q522" s="161" t="str">
        <f t="shared" si="44"/>
        <v xml:space="preserve">F   </v>
      </c>
      <c r="R522" s="152" t="s">
        <v>583</v>
      </c>
      <c r="S522" s="152"/>
    </row>
    <row r="523" spans="1:19">
      <c r="A523" s="151" t="s">
        <v>1109</v>
      </c>
      <c r="B523" s="152">
        <v>999</v>
      </c>
      <c r="C523" s="152" t="s">
        <v>611</v>
      </c>
      <c r="D523" s="151" t="s">
        <v>746</v>
      </c>
      <c r="E523" s="151" t="str">
        <f t="shared" si="40"/>
        <v>999-10</v>
      </c>
      <c r="F523" s="165" t="str">
        <f t="shared" si="41"/>
        <v>AG ---AC -</v>
      </c>
      <c r="G523" s="152"/>
      <c r="H523" s="152"/>
      <c r="I523" s="161" t="str">
        <f t="shared" si="42"/>
        <v xml:space="preserve">- - - </v>
      </c>
      <c r="J523" s="152"/>
      <c r="K523" s="152"/>
      <c r="L523" s="152"/>
      <c r="M523" s="152"/>
      <c r="N523" s="161" t="str">
        <f t="shared" si="43"/>
        <v xml:space="preserve">  </v>
      </c>
      <c r="O523" s="152"/>
      <c r="P523" s="152"/>
      <c r="Q523" s="161" t="str">
        <f t="shared" si="44"/>
        <v xml:space="preserve">   </v>
      </c>
      <c r="R523" s="152"/>
      <c r="S523" s="152"/>
    </row>
    <row r="524" spans="1:19">
      <c r="A524" s="151" t="s">
        <v>1109</v>
      </c>
      <c r="B524" s="152">
        <v>999</v>
      </c>
      <c r="C524" s="152" t="s">
        <v>1129</v>
      </c>
      <c r="D524" s="151" t="s">
        <v>338</v>
      </c>
      <c r="E524" s="151" t="str">
        <f t="shared" si="40"/>
        <v>999-10.01</v>
      </c>
      <c r="F524" s="165" t="str">
        <f t="shared" si="41"/>
        <v>AG -3--AC -8</v>
      </c>
      <c r="G524" s="152" t="s">
        <v>740</v>
      </c>
      <c r="H524" s="152" t="s">
        <v>741</v>
      </c>
      <c r="I524" s="161" t="str">
        <f t="shared" si="42"/>
        <v xml:space="preserve">CT- - M- </v>
      </c>
      <c r="J524" s="152" t="s">
        <v>732</v>
      </c>
      <c r="K524" s="152"/>
      <c r="L524" s="152" t="s">
        <v>742</v>
      </c>
      <c r="M524" s="152"/>
      <c r="N524" s="161" t="str">
        <f t="shared" si="43"/>
        <v xml:space="preserve">O  </v>
      </c>
      <c r="O524" s="152" t="s">
        <v>736</v>
      </c>
      <c r="P524" s="152"/>
      <c r="Q524" s="161" t="str">
        <f t="shared" si="44"/>
        <v xml:space="preserve">F   </v>
      </c>
      <c r="R524" s="152" t="s">
        <v>583</v>
      </c>
      <c r="S524" s="152"/>
    </row>
    <row r="525" spans="1:19">
      <c r="A525" s="151" t="s">
        <v>1109</v>
      </c>
      <c r="B525" s="152">
        <v>999</v>
      </c>
      <c r="C525" s="152" t="s">
        <v>1130</v>
      </c>
      <c r="D525" s="151" t="s">
        <v>819</v>
      </c>
      <c r="E525" s="151" t="str">
        <f t="shared" si="40"/>
        <v>999-10.02</v>
      </c>
      <c r="F525" s="165" t="str">
        <f t="shared" si="41"/>
        <v>AG -3--AC -8</v>
      </c>
      <c r="G525" s="152" t="s">
        <v>740</v>
      </c>
      <c r="H525" s="152" t="s">
        <v>741</v>
      </c>
      <c r="I525" s="161" t="str">
        <f t="shared" si="42"/>
        <v xml:space="preserve">CT- - M- </v>
      </c>
      <c r="J525" s="152" t="s">
        <v>732</v>
      </c>
      <c r="K525" s="152"/>
      <c r="L525" s="152" t="s">
        <v>742</v>
      </c>
      <c r="M525" s="152"/>
      <c r="N525" s="161" t="str">
        <f t="shared" si="43"/>
        <v xml:space="preserve">O  </v>
      </c>
      <c r="O525" s="152" t="s">
        <v>736</v>
      </c>
      <c r="P525" s="152"/>
      <c r="Q525" s="161" t="str">
        <f t="shared" si="44"/>
        <v xml:space="preserve">F   </v>
      </c>
      <c r="R525" s="152" t="s">
        <v>583</v>
      </c>
      <c r="S525" s="152"/>
    </row>
    <row r="526" spans="1:19">
      <c r="A526" s="151" t="s">
        <v>1109</v>
      </c>
      <c r="B526" s="152">
        <v>999</v>
      </c>
      <c r="C526" s="152" t="s">
        <v>1131</v>
      </c>
      <c r="D526" s="151" t="s">
        <v>411</v>
      </c>
      <c r="E526" s="151" t="str">
        <f t="shared" si="40"/>
        <v>999-7410-10.03</v>
      </c>
      <c r="F526" s="165" t="str">
        <f t="shared" si="41"/>
        <v>AG -5--AC -8</v>
      </c>
      <c r="G526" s="152">
        <v>5</v>
      </c>
      <c r="H526" s="152">
        <v>8</v>
      </c>
      <c r="I526" s="161" t="str">
        <f t="shared" si="42"/>
        <v xml:space="preserve">CT- - D- </v>
      </c>
      <c r="J526" s="152" t="s">
        <v>732</v>
      </c>
      <c r="K526" s="152"/>
      <c r="L526" s="152" t="s">
        <v>152</v>
      </c>
      <c r="M526" s="152"/>
      <c r="N526" s="161" t="str">
        <f t="shared" si="43"/>
        <v xml:space="preserve">O  </v>
      </c>
      <c r="O526" s="152" t="s">
        <v>736</v>
      </c>
      <c r="P526" s="152"/>
      <c r="Q526" s="161" t="str">
        <f t="shared" si="44"/>
        <v xml:space="preserve">   D</v>
      </c>
      <c r="R526" s="152"/>
      <c r="S526" s="152" t="s">
        <v>152</v>
      </c>
    </row>
    <row r="527" spans="1:19">
      <c r="A527" s="151" t="s">
        <v>1109</v>
      </c>
      <c r="B527" s="152">
        <v>999</v>
      </c>
      <c r="C527" s="152" t="s">
        <v>1132</v>
      </c>
      <c r="D527" s="151" t="s">
        <v>769</v>
      </c>
      <c r="E527" s="151" t="str">
        <f t="shared" si="40"/>
        <v>999-7112-07</v>
      </c>
      <c r="F527" s="165" t="str">
        <f t="shared" si="41"/>
        <v>AG ---AC -</v>
      </c>
      <c r="G527" s="152"/>
      <c r="H527" s="152"/>
      <c r="I527" s="161" t="str">
        <f t="shared" si="42"/>
        <v xml:space="preserve">- - - </v>
      </c>
      <c r="J527" s="152"/>
      <c r="K527" s="152"/>
      <c r="L527" s="152"/>
      <c r="M527" s="152"/>
      <c r="N527" s="161" t="str">
        <f t="shared" si="43"/>
        <v xml:space="preserve">  </v>
      </c>
      <c r="O527" s="152"/>
      <c r="P527" s="152"/>
      <c r="Q527" s="161" t="str">
        <f t="shared" si="44"/>
        <v xml:space="preserve">   </v>
      </c>
      <c r="R527" s="152"/>
      <c r="S527" s="152"/>
    </row>
    <row r="528" spans="1:19">
      <c r="A528" s="151" t="s">
        <v>1109</v>
      </c>
      <c r="B528" s="152">
        <v>999</v>
      </c>
      <c r="C528" s="152" t="s">
        <v>1133</v>
      </c>
      <c r="D528" s="151" t="s">
        <v>1134</v>
      </c>
      <c r="E528" s="151" t="str">
        <f t="shared" si="40"/>
        <v>999-7112-07.01</v>
      </c>
      <c r="F528" s="165" t="str">
        <f t="shared" si="41"/>
        <v>AG -3--AC -8</v>
      </c>
      <c r="G528" s="152" t="s">
        <v>740</v>
      </c>
      <c r="H528" s="152" t="s">
        <v>741</v>
      </c>
      <c r="I528" s="161" t="str">
        <f t="shared" si="42"/>
        <v xml:space="preserve">- E- - </v>
      </c>
      <c r="J528" s="152"/>
      <c r="K528" s="152" t="s">
        <v>733</v>
      </c>
      <c r="L528" s="152"/>
      <c r="M528" s="152"/>
      <c r="N528" s="161" t="str">
        <f t="shared" si="43"/>
        <v xml:space="preserve">O  </v>
      </c>
      <c r="O528" s="152" t="s">
        <v>736</v>
      </c>
      <c r="P528" s="152"/>
      <c r="Q528" s="161" t="str">
        <f t="shared" si="44"/>
        <v xml:space="preserve">F   </v>
      </c>
      <c r="R528" s="152" t="s">
        <v>583</v>
      </c>
      <c r="S528" s="152"/>
    </row>
    <row r="529" spans="1:19">
      <c r="A529" s="151" t="s">
        <v>1109</v>
      </c>
      <c r="B529" s="152">
        <v>999</v>
      </c>
      <c r="C529" s="152" t="s">
        <v>1135</v>
      </c>
      <c r="D529" s="151" t="s">
        <v>1010</v>
      </c>
      <c r="E529" s="151" t="str">
        <f t="shared" si="40"/>
        <v>999-7411-08</v>
      </c>
      <c r="F529" s="165" t="str">
        <f t="shared" si="41"/>
        <v>AG -3--AC -8</v>
      </c>
      <c r="G529" s="152" t="s">
        <v>740</v>
      </c>
      <c r="H529" s="152" t="s">
        <v>741</v>
      </c>
      <c r="I529" s="161" t="str">
        <f t="shared" si="42"/>
        <v xml:space="preserve">CT- - M- </v>
      </c>
      <c r="J529" s="152" t="s">
        <v>732</v>
      </c>
      <c r="K529" s="152"/>
      <c r="L529" s="152" t="s">
        <v>742</v>
      </c>
      <c r="M529" s="152"/>
      <c r="N529" s="161" t="str">
        <f t="shared" si="43"/>
        <v xml:space="preserve">O  </v>
      </c>
      <c r="O529" s="152" t="s">
        <v>736</v>
      </c>
      <c r="P529" s="152"/>
      <c r="Q529" s="161" t="str">
        <f t="shared" si="44"/>
        <v xml:space="preserve">F   </v>
      </c>
      <c r="R529" s="152" t="s">
        <v>583</v>
      </c>
      <c r="S529" s="152"/>
    </row>
    <row r="530" spans="1:19">
      <c r="A530" s="151" t="s">
        <v>1109</v>
      </c>
      <c r="B530" s="152">
        <v>999</v>
      </c>
      <c r="C530" s="152" t="s">
        <v>1136</v>
      </c>
      <c r="D530" s="151" t="s">
        <v>1027</v>
      </c>
      <c r="E530" s="151" t="str">
        <f t="shared" si="40"/>
        <v>999-7413-09</v>
      </c>
      <c r="F530" s="165" t="str">
        <f t="shared" si="41"/>
        <v>AG -3--AC -8</v>
      </c>
      <c r="G530" s="152" t="s">
        <v>740</v>
      </c>
      <c r="H530" s="152" t="s">
        <v>741</v>
      </c>
      <c r="I530" s="161" t="str">
        <f t="shared" si="42"/>
        <v xml:space="preserve">- E- - </v>
      </c>
      <c r="J530" s="152"/>
      <c r="K530" s="152" t="s">
        <v>733</v>
      </c>
      <c r="L530" s="152"/>
      <c r="M530" s="152"/>
      <c r="N530" s="161" t="str">
        <f t="shared" si="43"/>
        <v xml:space="preserve">O  </v>
      </c>
      <c r="O530" s="152" t="s">
        <v>736</v>
      </c>
      <c r="P530" s="152"/>
      <c r="Q530" s="161" t="str">
        <f t="shared" si="44"/>
        <v xml:space="preserve">F   </v>
      </c>
      <c r="R530" s="152" t="s">
        <v>583</v>
      </c>
      <c r="S530" s="152"/>
    </row>
    <row r="531" spans="1:19">
      <c r="A531" s="151" t="s">
        <v>1109</v>
      </c>
      <c r="B531" s="152">
        <v>999</v>
      </c>
      <c r="C531" s="152" t="s">
        <v>1137</v>
      </c>
      <c r="D531" s="151" t="s">
        <v>772</v>
      </c>
      <c r="E531" s="151" t="str">
        <f t="shared" si="40"/>
        <v>999-7112-11</v>
      </c>
      <c r="F531" s="165" t="str">
        <f t="shared" si="41"/>
        <v>AG ---AC -</v>
      </c>
      <c r="G531" s="152"/>
      <c r="H531" s="152"/>
      <c r="I531" s="161" t="str">
        <f t="shared" si="42"/>
        <v xml:space="preserve">- - - </v>
      </c>
      <c r="J531" s="152"/>
      <c r="K531" s="152"/>
      <c r="L531" s="152"/>
      <c r="M531" s="152"/>
      <c r="N531" s="161" t="str">
        <f t="shared" si="43"/>
        <v xml:space="preserve">  </v>
      </c>
      <c r="O531" s="152"/>
      <c r="P531" s="152"/>
      <c r="Q531" s="161" t="str">
        <f t="shared" si="44"/>
        <v xml:space="preserve">   </v>
      </c>
      <c r="R531" s="152"/>
      <c r="S531" s="152"/>
    </row>
    <row r="532" spans="1:19">
      <c r="A532" s="151" t="s">
        <v>1109</v>
      </c>
      <c r="B532" s="152">
        <v>999</v>
      </c>
      <c r="C532" s="152" t="s">
        <v>1138</v>
      </c>
      <c r="D532" s="151" t="s">
        <v>447</v>
      </c>
      <c r="E532" s="151" t="str">
        <f t="shared" si="40"/>
        <v>999-7112-11.01</v>
      </c>
      <c r="F532" s="165" t="str">
        <f t="shared" si="41"/>
        <v>AG -3--AC -18</v>
      </c>
      <c r="G532" s="152">
        <v>3</v>
      </c>
      <c r="H532" s="152">
        <v>18</v>
      </c>
      <c r="I532" s="161" t="str">
        <f t="shared" si="42"/>
        <v>- - M- S</v>
      </c>
      <c r="J532" s="152"/>
      <c r="K532" s="152"/>
      <c r="L532" s="152" t="s">
        <v>742</v>
      </c>
      <c r="M532" s="152" t="s">
        <v>735</v>
      </c>
      <c r="N532" s="161" t="str">
        <f t="shared" si="43"/>
        <v xml:space="preserve">O  </v>
      </c>
      <c r="O532" s="152" t="s">
        <v>736</v>
      </c>
      <c r="P532" s="152"/>
      <c r="Q532" s="161" t="str">
        <f t="shared" si="44"/>
        <v xml:space="preserve">F   </v>
      </c>
      <c r="R532" s="152" t="s">
        <v>583</v>
      </c>
      <c r="S532" s="152"/>
    </row>
    <row r="533" spans="1:19">
      <c r="A533" s="151" t="s">
        <v>1109</v>
      </c>
      <c r="B533" s="152">
        <v>999</v>
      </c>
      <c r="C533" s="152" t="s">
        <v>1139</v>
      </c>
      <c r="D533" s="151" t="s">
        <v>1140</v>
      </c>
      <c r="E533" s="151" t="str">
        <f t="shared" si="40"/>
        <v>999-7112-11.02</v>
      </c>
      <c r="F533" s="165" t="str">
        <f t="shared" si="41"/>
        <v>AG -3--AC -18</v>
      </c>
      <c r="G533" s="152">
        <v>3</v>
      </c>
      <c r="H533" s="152">
        <v>18</v>
      </c>
      <c r="I533" s="161" t="str">
        <f t="shared" si="42"/>
        <v>- - M- S</v>
      </c>
      <c r="J533" s="152"/>
      <c r="K533" s="152"/>
      <c r="L533" s="152" t="s">
        <v>742</v>
      </c>
      <c r="M533" s="152" t="s">
        <v>735</v>
      </c>
      <c r="N533" s="161" t="str">
        <f t="shared" si="43"/>
        <v xml:space="preserve">O  </v>
      </c>
      <c r="O533" s="152" t="s">
        <v>736</v>
      </c>
      <c r="P533" s="152"/>
      <c r="Q533" s="161" t="str">
        <f t="shared" si="44"/>
        <v xml:space="preserve">F   </v>
      </c>
      <c r="R533" s="152" t="s">
        <v>583</v>
      </c>
      <c r="S533" s="152"/>
    </row>
    <row r="534" spans="1:19">
      <c r="A534" s="151" t="s">
        <v>1109</v>
      </c>
      <c r="B534" s="152">
        <v>999</v>
      </c>
      <c r="C534" s="152" t="s">
        <v>1141</v>
      </c>
      <c r="D534" s="151" t="s">
        <v>1142</v>
      </c>
      <c r="E534" s="151" t="str">
        <f t="shared" si="40"/>
        <v>999-7112-11.03</v>
      </c>
      <c r="F534" s="165" t="str">
        <f t="shared" si="41"/>
        <v>AG -3--AC -18</v>
      </c>
      <c r="G534" s="152">
        <v>3</v>
      </c>
      <c r="H534" s="152">
        <v>18</v>
      </c>
      <c r="I534" s="161" t="str">
        <f t="shared" si="42"/>
        <v>- - M- S</v>
      </c>
      <c r="J534" s="152"/>
      <c r="K534" s="152"/>
      <c r="L534" s="152" t="s">
        <v>742</v>
      </c>
      <c r="M534" s="152" t="s">
        <v>735</v>
      </c>
      <c r="N534" s="161" t="str">
        <f t="shared" si="43"/>
        <v xml:space="preserve">O  </v>
      </c>
      <c r="O534" s="152" t="s">
        <v>736</v>
      </c>
      <c r="P534" s="152"/>
      <c r="Q534" s="161" t="str">
        <f t="shared" si="44"/>
        <v xml:space="preserve">F   </v>
      </c>
      <c r="R534" s="152" t="s">
        <v>583</v>
      </c>
      <c r="S534" s="152"/>
    </row>
    <row r="535" spans="1:19">
      <c r="A535" s="151" t="s">
        <v>1109</v>
      </c>
      <c r="B535" s="152">
        <v>999</v>
      </c>
      <c r="C535" s="152" t="s">
        <v>1143</v>
      </c>
      <c r="D535" s="151" t="s">
        <v>450</v>
      </c>
      <c r="E535" s="151" t="str">
        <f t="shared" si="40"/>
        <v>999-7112-11.04</v>
      </c>
      <c r="F535" s="165" t="str">
        <f t="shared" si="41"/>
        <v>AG -3--AC -18</v>
      </c>
      <c r="G535" s="152">
        <v>3</v>
      </c>
      <c r="H535" s="152">
        <v>18</v>
      </c>
      <c r="I535" s="161" t="str">
        <f t="shared" si="42"/>
        <v>- - M- S</v>
      </c>
      <c r="J535" s="152"/>
      <c r="K535" s="152"/>
      <c r="L535" s="152" t="s">
        <v>742</v>
      </c>
      <c r="M535" s="152" t="s">
        <v>735</v>
      </c>
      <c r="N535" s="161" t="str">
        <f t="shared" si="43"/>
        <v xml:space="preserve">O  </v>
      </c>
      <c r="O535" s="152" t="s">
        <v>736</v>
      </c>
      <c r="P535" s="152"/>
      <c r="Q535" s="161" t="str">
        <f t="shared" si="44"/>
        <v xml:space="preserve">F   </v>
      </c>
      <c r="R535" s="152" t="s">
        <v>583</v>
      </c>
      <c r="S535" s="152"/>
    </row>
    <row r="536" spans="1:19">
      <c r="A536" s="151" t="s">
        <v>1109</v>
      </c>
      <c r="B536" s="152">
        <v>999</v>
      </c>
      <c r="C536" s="152" t="s">
        <v>1144</v>
      </c>
      <c r="D536" s="151" t="s">
        <v>451</v>
      </c>
      <c r="E536" s="151" t="str">
        <f t="shared" si="40"/>
        <v>999-7112-11.05</v>
      </c>
      <c r="F536" s="165" t="str">
        <f t="shared" si="41"/>
        <v>AG -3--AC -18</v>
      </c>
      <c r="G536" s="152">
        <v>3</v>
      </c>
      <c r="H536" s="152">
        <v>18</v>
      </c>
      <c r="I536" s="161" t="str">
        <f t="shared" si="42"/>
        <v>- - M- S</v>
      </c>
      <c r="J536" s="152"/>
      <c r="K536" s="152"/>
      <c r="L536" s="152" t="s">
        <v>742</v>
      </c>
      <c r="M536" s="152" t="s">
        <v>735</v>
      </c>
      <c r="N536" s="161" t="str">
        <f t="shared" si="43"/>
        <v xml:space="preserve">O  </v>
      </c>
      <c r="O536" s="152" t="s">
        <v>736</v>
      </c>
      <c r="P536" s="152"/>
      <c r="Q536" s="161" t="str">
        <f t="shared" si="44"/>
        <v xml:space="preserve">F   </v>
      </c>
      <c r="R536" s="152" t="s">
        <v>583</v>
      </c>
      <c r="S536" s="152"/>
    </row>
    <row r="537" spans="1:19">
      <c r="A537" s="151" t="s">
        <v>1109</v>
      </c>
      <c r="B537" s="152">
        <v>999</v>
      </c>
      <c r="C537" s="152" t="s">
        <v>1145</v>
      </c>
      <c r="D537" s="151" t="s">
        <v>1146</v>
      </c>
      <c r="E537" s="151" t="str">
        <f t="shared" si="40"/>
        <v>999-7112-11.06</v>
      </c>
      <c r="F537" s="165" t="str">
        <f t="shared" si="41"/>
        <v>AG -3--AC -18</v>
      </c>
      <c r="G537" s="152">
        <v>3</v>
      </c>
      <c r="H537" s="152">
        <v>18</v>
      </c>
      <c r="I537" s="161" t="str">
        <f t="shared" si="42"/>
        <v>- - M- S</v>
      </c>
      <c r="J537" s="152"/>
      <c r="K537" s="152"/>
      <c r="L537" s="152" t="s">
        <v>742</v>
      </c>
      <c r="M537" s="152" t="s">
        <v>735</v>
      </c>
      <c r="N537" s="161" t="str">
        <f t="shared" si="43"/>
        <v xml:space="preserve">O  </v>
      </c>
      <c r="O537" s="152" t="s">
        <v>736</v>
      </c>
      <c r="P537" s="152"/>
      <c r="Q537" s="161" t="str">
        <f t="shared" si="44"/>
        <v xml:space="preserve">F   </v>
      </c>
      <c r="R537" s="152" t="s">
        <v>583</v>
      </c>
      <c r="S537" s="152"/>
    </row>
    <row r="538" spans="1:19">
      <c r="A538" s="151" t="s">
        <v>1109</v>
      </c>
      <c r="B538" s="152">
        <v>999</v>
      </c>
      <c r="C538" s="152" t="s">
        <v>1147</v>
      </c>
      <c r="D538" s="151" t="s">
        <v>453</v>
      </c>
      <c r="E538" s="151" t="str">
        <f t="shared" si="40"/>
        <v>999-7112-11.08</v>
      </c>
      <c r="F538" s="165" t="str">
        <f t="shared" si="41"/>
        <v>AG -3--AC -18</v>
      </c>
      <c r="G538" s="152">
        <v>3</v>
      </c>
      <c r="H538" s="152">
        <v>18</v>
      </c>
      <c r="I538" s="161" t="str">
        <f t="shared" si="42"/>
        <v>- - M- S</v>
      </c>
      <c r="J538" s="152"/>
      <c r="K538" s="152"/>
      <c r="L538" s="152" t="s">
        <v>742</v>
      </c>
      <c r="M538" s="152" t="s">
        <v>735</v>
      </c>
      <c r="N538" s="161" t="str">
        <f t="shared" si="43"/>
        <v xml:space="preserve">O  </v>
      </c>
      <c r="O538" s="152" t="s">
        <v>736</v>
      </c>
      <c r="P538" s="152"/>
      <c r="Q538" s="161" t="str">
        <f t="shared" si="44"/>
        <v xml:space="preserve">F   </v>
      </c>
      <c r="R538" s="152" t="s">
        <v>583</v>
      </c>
      <c r="S538" s="152"/>
    </row>
    <row r="539" spans="1:19">
      <c r="A539" s="151" t="s">
        <v>1109</v>
      </c>
      <c r="B539" s="152">
        <v>999</v>
      </c>
      <c r="C539" s="152" t="s">
        <v>641</v>
      </c>
      <c r="D539" s="151" t="s">
        <v>833</v>
      </c>
      <c r="E539" s="151" t="str">
        <f t="shared" si="40"/>
        <v>999-12</v>
      </c>
      <c r="F539" s="165" t="str">
        <f t="shared" si="41"/>
        <v>AG ---AC -</v>
      </c>
      <c r="G539" s="152"/>
      <c r="H539" s="152"/>
      <c r="I539" s="161" t="str">
        <f t="shared" si="42"/>
        <v xml:space="preserve">- - - </v>
      </c>
      <c r="J539" s="152"/>
      <c r="K539" s="152"/>
      <c r="L539" s="152"/>
      <c r="M539" s="152"/>
      <c r="N539" s="161" t="str">
        <f t="shared" si="43"/>
        <v xml:space="preserve">  </v>
      </c>
      <c r="O539" s="152"/>
      <c r="P539" s="152"/>
      <c r="Q539" s="161" t="str">
        <f t="shared" si="44"/>
        <v xml:space="preserve">   </v>
      </c>
      <c r="R539" s="152"/>
      <c r="S539" s="152"/>
    </row>
    <row r="540" spans="1:19">
      <c r="A540" s="151" t="s">
        <v>1109</v>
      </c>
      <c r="B540" s="152">
        <v>999</v>
      </c>
      <c r="C540" s="152" t="s">
        <v>1012</v>
      </c>
      <c r="D540" s="151" t="s">
        <v>1148</v>
      </c>
      <c r="E540" s="151" t="str">
        <f t="shared" si="40"/>
        <v>999-12.01</v>
      </c>
      <c r="F540" s="165" t="str">
        <f t="shared" si="41"/>
        <v>AG -4--AC -8</v>
      </c>
      <c r="G540" s="152" t="s">
        <v>901</v>
      </c>
      <c r="H540" s="152" t="s">
        <v>741</v>
      </c>
      <c r="I540" s="161" t="str">
        <f t="shared" si="42"/>
        <v xml:space="preserve">CT- - M- </v>
      </c>
      <c r="J540" s="152" t="s">
        <v>732</v>
      </c>
      <c r="K540" s="152"/>
      <c r="L540" s="152" t="s">
        <v>742</v>
      </c>
      <c r="M540" s="152"/>
      <c r="N540" s="161" t="str">
        <f t="shared" si="43"/>
        <v xml:space="preserve">O  </v>
      </c>
      <c r="O540" s="152" t="s">
        <v>736</v>
      </c>
      <c r="P540" s="152"/>
      <c r="Q540" s="161" t="str">
        <f t="shared" si="44"/>
        <v xml:space="preserve">F   </v>
      </c>
      <c r="R540" s="152" t="s">
        <v>583</v>
      </c>
      <c r="S540" s="152"/>
    </row>
    <row r="541" spans="1:19">
      <c r="A541" s="151" t="s">
        <v>1109</v>
      </c>
      <c r="B541" s="152">
        <v>999</v>
      </c>
      <c r="C541" s="152" t="s">
        <v>643</v>
      </c>
      <c r="D541" s="151" t="s">
        <v>747</v>
      </c>
      <c r="E541" s="151" t="str">
        <f t="shared" si="40"/>
        <v>999-13</v>
      </c>
      <c r="F541" s="165" t="str">
        <f t="shared" si="41"/>
        <v>AG ---AC -</v>
      </c>
      <c r="G541" s="152"/>
      <c r="H541" s="152"/>
      <c r="I541" s="161" t="str">
        <f t="shared" si="42"/>
        <v xml:space="preserve">- - - </v>
      </c>
      <c r="J541" s="152"/>
      <c r="K541" s="152"/>
      <c r="L541" s="152"/>
      <c r="M541" s="152"/>
      <c r="N541" s="161" t="str">
        <f t="shared" si="43"/>
        <v xml:space="preserve">  </v>
      </c>
      <c r="O541" s="152"/>
      <c r="P541" s="152"/>
      <c r="Q541" s="161" t="str">
        <f t="shared" si="44"/>
        <v xml:space="preserve">   </v>
      </c>
      <c r="R541" s="152"/>
      <c r="S541" s="152"/>
    </row>
    <row r="542" spans="1:19">
      <c r="A542" s="151" t="s">
        <v>1109</v>
      </c>
      <c r="B542" s="152">
        <v>999</v>
      </c>
      <c r="C542" s="152" t="s">
        <v>844</v>
      </c>
      <c r="D542" s="151" t="s">
        <v>1149</v>
      </c>
      <c r="E542" s="151" t="str">
        <f t="shared" si="40"/>
        <v>999-13.01</v>
      </c>
      <c r="F542" s="165" t="str">
        <f t="shared" si="41"/>
        <v>AG -3--AC -10</v>
      </c>
      <c r="G542" s="152" t="s">
        <v>740</v>
      </c>
      <c r="H542" s="152" t="s">
        <v>611</v>
      </c>
      <c r="I542" s="161" t="str">
        <f t="shared" si="42"/>
        <v xml:space="preserve">CT- - M- </v>
      </c>
      <c r="J542" s="152" t="s">
        <v>732</v>
      </c>
      <c r="K542" s="152"/>
      <c r="L542" s="152" t="s">
        <v>742</v>
      </c>
      <c r="M542" s="152"/>
      <c r="N542" s="161" t="str">
        <f t="shared" si="43"/>
        <v xml:space="preserve">O  </v>
      </c>
      <c r="O542" s="152" t="s">
        <v>736</v>
      </c>
      <c r="P542" s="152"/>
      <c r="Q542" s="161" t="str">
        <f t="shared" si="44"/>
        <v xml:space="preserve">F   </v>
      </c>
      <c r="R542" s="152" t="s">
        <v>583</v>
      </c>
      <c r="S542" s="152"/>
    </row>
    <row r="543" spans="1:19">
      <c r="A543" s="151" t="s">
        <v>1109</v>
      </c>
      <c r="B543" s="152">
        <v>999</v>
      </c>
      <c r="C543" s="152" t="s">
        <v>1150</v>
      </c>
      <c r="D543" s="151" t="s">
        <v>342</v>
      </c>
      <c r="E543" s="151" t="str">
        <f t="shared" si="40"/>
        <v>999-13.07</v>
      </c>
      <c r="F543" s="165" t="str">
        <f t="shared" si="41"/>
        <v>AG -3--AC -18</v>
      </c>
      <c r="G543" s="152">
        <v>3</v>
      </c>
      <c r="H543" s="152">
        <v>18</v>
      </c>
      <c r="I543" s="161" t="str">
        <f t="shared" si="42"/>
        <v xml:space="preserve">CT- - M- </v>
      </c>
      <c r="J543" s="152" t="s">
        <v>732</v>
      </c>
      <c r="K543" s="152"/>
      <c r="L543" s="152" t="s">
        <v>742</v>
      </c>
      <c r="M543" s="152"/>
      <c r="N543" s="161" t="str">
        <f t="shared" si="43"/>
        <v xml:space="preserve">O  </v>
      </c>
      <c r="O543" s="152" t="s">
        <v>736</v>
      </c>
      <c r="P543" s="152"/>
      <c r="Q543" s="161" t="str">
        <f t="shared" si="44"/>
        <v xml:space="preserve">F   </v>
      </c>
      <c r="R543" s="152" t="s">
        <v>583</v>
      </c>
      <c r="S543" s="152"/>
    </row>
    <row r="544" spans="1:19">
      <c r="A544" s="151" t="s">
        <v>1109</v>
      </c>
      <c r="B544" s="152">
        <v>999</v>
      </c>
      <c r="C544" s="152" t="s">
        <v>855</v>
      </c>
      <c r="D544" s="151" t="s">
        <v>974</v>
      </c>
      <c r="E544" s="151" t="str">
        <f t="shared" si="40"/>
        <v>999-14.01</v>
      </c>
      <c r="F544" s="165" t="str">
        <f t="shared" si="41"/>
        <v>AG -4--AC -16</v>
      </c>
      <c r="G544" s="152" t="s">
        <v>901</v>
      </c>
      <c r="H544" s="152" t="s">
        <v>610</v>
      </c>
      <c r="I544" s="161" t="str">
        <f t="shared" si="42"/>
        <v xml:space="preserve">CT- - M- </v>
      </c>
      <c r="J544" s="152" t="s">
        <v>732</v>
      </c>
      <c r="K544" s="152"/>
      <c r="L544" s="152" t="s">
        <v>742</v>
      </c>
      <c r="M544" s="152"/>
      <c r="N544" s="161" t="str">
        <f t="shared" si="43"/>
        <v xml:space="preserve">O  </v>
      </c>
      <c r="O544" s="152" t="s">
        <v>736</v>
      </c>
      <c r="P544" s="152"/>
      <c r="Q544" s="161" t="str">
        <f t="shared" si="44"/>
        <v xml:space="preserve">F   </v>
      </c>
      <c r="R544" s="152" t="s">
        <v>583</v>
      </c>
      <c r="S544" s="152"/>
    </row>
  </sheetData>
  <mergeCells count="14">
    <mergeCell ref="O1:P2"/>
    <mergeCell ref="R1:S2"/>
    <mergeCell ref="G2:G3"/>
    <mergeCell ref="H2:H3"/>
    <mergeCell ref="J2:J3"/>
    <mergeCell ref="K2:K3"/>
    <mergeCell ref="L2:L3"/>
    <mergeCell ref="M2:M3"/>
    <mergeCell ref="J1:M1"/>
    <mergeCell ref="A1:A3"/>
    <mergeCell ref="B1:B3"/>
    <mergeCell ref="C1:C3"/>
    <mergeCell ref="D1:D3"/>
    <mergeCell ref="G1:H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5:C18"/>
  <sheetViews>
    <sheetView workbookViewId="0">
      <selection activeCell="B22" sqref="B22"/>
    </sheetView>
  </sheetViews>
  <sheetFormatPr baseColWidth="10" defaultRowHeight="15"/>
  <cols>
    <col min="2" max="2" width="28.140625" bestFit="1" customWidth="1"/>
    <col min="3" max="3" width="14.85546875" customWidth="1"/>
  </cols>
  <sheetData>
    <row r="5" spans="2:3">
      <c r="B5" t="s">
        <v>0</v>
      </c>
      <c r="C5" t="s">
        <v>660</v>
      </c>
    </row>
    <row r="17" spans="2:3">
      <c r="B17" t="s">
        <v>661</v>
      </c>
      <c r="C17" t="s">
        <v>662</v>
      </c>
    </row>
    <row r="18" spans="2:3">
      <c r="C18" s="78"/>
    </row>
  </sheetData>
  <pageMargins left="0.7" right="0.7" top="0.75" bottom="0.75" header="0.3" footer="0.3"/>
  <drawing r:id="rId1"/>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2"/>
  <dimension ref="A1:M72"/>
  <sheetViews>
    <sheetView workbookViewId="0">
      <selection activeCell="F2" sqref="F2"/>
    </sheetView>
  </sheetViews>
  <sheetFormatPr baseColWidth="10" defaultRowHeight="15"/>
  <cols>
    <col min="1" max="1" width="35.140625" bestFit="1" customWidth="1"/>
    <col min="2" max="2" width="14" style="33" customWidth="1"/>
    <col min="5" max="5" width="33.5703125" customWidth="1"/>
  </cols>
  <sheetData>
    <row r="1" spans="1:13">
      <c r="A1" t="s">
        <v>290</v>
      </c>
      <c r="B1" s="33">
        <v>7000</v>
      </c>
    </row>
    <row r="2" spans="1:13">
      <c r="A2" t="s">
        <v>290</v>
      </c>
      <c r="B2" s="33">
        <v>7000</v>
      </c>
      <c r="C2" t="s">
        <v>597</v>
      </c>
      <c r="E2" s="72" t="s">
        <v>235</v>
      </c>
      <c r="F2" t="str">
        <f>CONCATENATE(C2,D2)</f>
        <v>7000-06</v>
      </c>
    </row>
    <row r="3" spans="1:13">
      <c r="A3" t="s">
        <v>290</v>
      </c>
      <c r="B3" s="33">
        <v>7000</v>
      </c>
      <c r="C3" t="s">
        <v>598</v>
      </c>
      <c r="E3" s="72" t="s">
        <v>455</v>
      </c>
      <c r="F3" t="str">
        <f t="shared" ref="F3:F8" si="0">CONCATENATE(C3,D3)</f>
        <v>7000-19</v>
      </c>
    </row>
    <row r="4" spans="1:13">
      <c r="A4" t="s">
        <v>290</v>
      </c>
      <c r="B4" s="33">
        <v>7000</v>
      </c>
      <c r="C4" t="s">
        <v>599</v>
      </c>
      <c r="E4" s="72" t="s">
        <v>456</v>
      </c>
      <c r="F4" t="str">
        <f t="shared" si="0"/>
        <v>7000-24</v>
      </c>
    </row>
    <row r="5" spans="1:13">
      <c r="A5" t="s">
        <v>290</v>
      </c>
      <c r="B5" s="33">
        <v>7000</v>
      </c>
      <c r="C5" t="s">
        <v>600</v>
      </c>
      <c r="E5" s="72" t="s">
        <v>258</v>
      </c>
      <c r="F5" t="str">
        <f t="shared" si="0"/>
        <v>7000-34</v>
      </c>
    </row>
    <row r="6" spans="1:13">
      <c r="A6" t="s">
        <v>290</v>
      </c>
      <c r="B6" s="33">
        <v>7000</v>
      </c>
      <c r="D6" t="s">
        <v>601</v>
      </c>
      <c r="E6" t="s">
        <v>338</v>
      </c>
      <c r="F6" t="str">
        <f t="shared" si="0"/>
        <v>7000-34.01</v>
      </c>
    </row>
    <row r="7" spans="1:13">
      <c r="A7" t="s">
        <v>290</v>
      </c>
      <c r="B7" s="33">
        <v>7000</v>
      </c>
      <c r="C7" t="s">
        <v>602</v>
      </c>
      <c r="E7" s="72" t="s">
        <v>592</v>
      </c>
      <c r="F7" t="str">
        <f t="shared" si="0"/>
        <v>7000-51</v>
      </c>
    </row>
    <row r="8" spans="1:13">
      <c r="A8" t="s">
        <v>290</v>
      </c>
      <c r="B8" s="33">
        <v>7000</v>
      </c>
      <c r="D8" t="s">
        <v>603</v>
      </c>
      <c r="E8" t="s">
        <v>342</v>
      </c>
      <c r="F8" t="str">
        <f t="shared" si="0"/>
        <v>7000-51.13</v>
      </c>
    </row>
    <row r="10" spans="1:13">
      <c r="D10" s="73"/>
    </row>
    <row r="11" spans="1:13">
      <c r="A11" s="208" t="s">
        <v>568</v>
      </c>
      <c r="B11" s="209" t="s">
        <v>22</v>
      </c>
      <c r="C11" s="209" t="s">
        <v>569</v>
      </c>
      <c r="D11" s="209" t="s">
        <v>570</v>
      </c>
      <c r="E11" s="209"/>
      <c r="F11" s="209"/>
      <c r="G11" s="209" t="s">
        <v>571</v>
      </c>
      <c r="H11" s="198" t="s">
        <v>572</v>
      </c>
      <c r="I11" s="201" t="s">
        <v>573</v>
      </c>
      <c r="J11" s="204" t="s">
        <v>574</v>
      </c>
      <c r="K11" s="204"/>
      <c r="L11" s="204"/>
      <c r="M11" s="205" t="s">
        <v>575</v>
      </c>
    </row>
    <row r="12" spans="1:13">
      <c r="A12" s="208"/>
      <c r="B12" s="209"/>
      <c r="C12" s="209"/>
      <c r="D12" s="110"/>
      <c r="E12" s="110"/>
      <c r="F12" s="110"/>
      <c r="G12" s="209"/>
      <c r="H12" s="199"/>
      <c r="I12" s="202"/>
      <c r="J12" s="109"/>
      <c r="K12" s="109"/>
      <c r="L12" s="109"/>
      <c r="M12" s="206"/>
    </row>
    <row r="13" spans="1:13">
      <c r="A13" s="208"/>
      <c r="B13" s="209"/>
      <c r="C13" s="209"/>
      <c r="D13" s="110" t="s">
        <v>576</v>
      </c>
      <c r="E13" s="110" t="s">
        <v>577</v>
      </c>
      <c r="F13" s="110" t="s">
        <v>151</v>
      </c>
      <c r="G13" s="209"/>
      <c r="H13" s="200"/>
      <c r="I13" s="203"/>
      <c r="J13" s="90" t="s">
        <v>578</v>
      </c>
      <c r="K13" s="90" t="s">
        <v>579</v>
      </c>
      <c r="L13" s="90" t="s">
        <v>580</v>
      </c>
      <c r="M13" s="207"/>
    </row>
    <row r="14" spans="1:13" ht="45">
      <c r="A14" s="111" t="s">
        <v>593</v>
      </c>
      <c r="B14" s="112" t="s">
        <v>606</v>
      </c>
      <c r="C14" s="113" t="s">
        <v>231</v>
      </c>
      <c r="D14" s="111" t="s">
        <v>604</v>
      </c>
      <c r="E14" s="91" t="s">
        <v>151</v>
      </c>
      <c r="F14" s="114"/>
      <c r="G14" s="112" t="s">
        <v>607</v>
      </c>
      <c r="H14" s="117" t="s">
        <v>608</v>
      </c>
      <c r="I14" s="115" t="s">
        <v>609</v>
      </c>
      <c r="J14" s="116" t="s">
        <v>610</v>
      </c>
      <c r="K14" s="116" t="s">
        <v>611</v>
      </c>
      <c r="L14" s="116" t="s">
        <v>612</v>
      </c>
      <c r="M14" s="97" t="s">
        <v>582</v>
      </c>
    </row>
    <row r="15" spans="1:13" ht="123.75">
      <c r="A15" s="111" t="s">
        <v>593</v>
      </c>
      <c r="B15" s="112" t="s">
        <v>606</v>
      </c>
      <c r="C15" s="113" t="s">
        <v>231</v>
      </c>
      <c r="D15" s="111" t="s">
        <v>604</v>
      </c>
      <c r="E15" s="91" t="s">
        <v>576</v>
      </c>
      <c r="F15" s="114" t="s">
        <v>594</v>
      </c>
      <c r="G15" s="112" t="s">
        <v>613</v>
      </c>
      <c r="H15" s="93" t="s">
        <v>614</v>
      </c>
      <c r="I15" s="115" t="s">
        <v>615</v>
      </c>
      <c r="J15" s="116" t="s">
        <v>611</v>
      </c>
      <c r="K15" s="116" t="s">
        <v>611</v>
      </c>
      <c r="L15" s="116" t="s">
        <v>612</v>
      </c>
      <c r="M15" s="118" t="s">
        <v>582</v>
      </c>
    </row>
    <row r="16" spans="1:13" ht="67.5">
      <c r="A16" s="111" t="s">
        <v>593</v>
      </c>
      <c r="B16" s="112" t="s">
        <v>606</v>
      </c>
      <c r="C16" s="113" t="s">
        <v>231</v>
      </c>
      <c r="D16" s="111" t="s">
        <v>604</v>
      </c>
      <c r="E16" s="91" t="s">
        <v>576</v>
      </c>
      <c r="F16" s="114" t="s">
        <v>616</v>
      </c>
      <c r="G16" s="112" t="s">
        <v>617</v>
      </c>
      <c r="H16" s="93" t="s">
        <v>614</v>
      </c>
      <c r="I16" s="115" t="s">
        <v>618</v>
      </c>
      <c r="J16" s="116" t="s">
        <v>611</v>
      </c>
      <c r="K16" s="116" t="s">
        <v>611</v>
      </c>
      <c r="L16" s="116" t="s">
        <v>612</v>
      </c>
      <c r="M16" s="118" t="s">
        <v>582</v>
      </c>
    </row>
    <row r="17" spans="1:13" ht="45">
      <c r="A17" s="91" t="s">
        <v>593</v>
      </c>
      <c r="B17" s="112" t="s">
        <v>606</v>
      </c>
      <c r="C17" s="92" t="s">
        <v>619</v>
      </c>
      <c r="D17" s="91" t="s">
        <v>604</v>
      </c>
      <c r="E17" s="91" t="s">
        <v>576</v>
      </c>
      <c r="F17" s="119" t="s">
        <v>620</v>
      </c>
      <c r="G17" s="120" t="s">
        <v>621</v>
      </c>
      <c r="H17" s="93" t="s">
        <v>614</v>
      </c>
      <c r="I17" s="99" t="s">
        <v>622</v>
      </c>
      <c r="J17" s="94">
        <v>26</v>
      </c>
      <c r="K17" s="94">
        <v>6</v>
      </c>
      <c r="L17" s="94">
        <v>2019</v>
      </c>
      <c r="M17" s="97" t="s">
        <v>582</v>
      </c>
    </row>
    <row r="18" spans="1:13" ht="56.25">
      <c r="A18" s="91" t="s">
        <v>593</v>
      </c>
      <c r="B18" s="112" t="s">
        <v>606</v>
      </c>
      <c r="C18" s="92" t="s">
        <v>619</v>
      </c>
      <c r="D18" s="91" t="s">
        <v>604</v>
      </c>
      <c r="E18" s="91" t="s">
        <v>576</v>
      </c>
      <c r="F18" s="119" t="s">
        <v>623</v>
      </c>
      <c r="G18" s="120" t="s">
        <v>624</v>
      </c>
      <c r="H18" s="93" t="s">
        <v>614</v>
      </c>
      <c r="I18" s="99" t="s">
        <v>622</v>
      </c>
      <c r="J18" s="94">
        <v>26</v>
      </c>
      <c r="K18" s="94">
        <v>6</v>
      </c>
      <c r="L18" s="94">
        <v>2019</v>
      </c>
      <c r="M18" s="97" t="s">
        <v>582</v>
      </c>
    </row>
    <row r="19" spans="1:13" ht="123.75">
      <c r="A19" s="91" t="s">
        <v>593</v>
      </c>
      <c r="B19" s="112" t="s">
        <v>606</v>
      </c>
      <c r="C19" s="92" t="s">
        <v>619</v>
      </c>
      <c r="D19" s="91" t="s">
        <v>604</v>
      </c>
      <c r="E19" s="91" t="s">
        <v>576</v>
      </c>
      <c r="F19" s="119" t="s">
        <v>625</v>
      </c>
      <c r="G19" s="120" t="s">
        <v>626</v>
      </c>
      <c r="H19" s="93" t="s">
        <v>614</v>
      </c>
      <c r="I19" s="99" t="s">
        <v>627</v>
      </c>
      <c r="J19" s="94">
        <v>26</v>
      </c>
      <c r="K19" s="94">
        <v>6</v>
      </c>
      <c r="L19" s="94">
        <v>2019</v>
      </c>
      <c r="M19" s="97" t="s">
        <v>582</v>
      </c>
    </row>
    <row r="20" spans="1:13" ht="90">
      <c r="A20" s="91" t="s">
        <v>593</v>
      </c>
      <c r="B20" s="112" t="s">
        <v>606</v>
      </c>
      <c r="C20" s="92" t="s">
        <v>619</v>
      </c>
      <c r="D20" s="91" t="s">
        <v>604</v>
      </c>
      <c r="E20" s="91" t="s">
        <v>583</v>
      </c>
      <c r="F20" s="119" t="s">
        <v>594</v>
      </c>
      <c r="G20" s="92" t="s">
        <v>628</v>
      </c>
      <c r="H20" s="93" t="s">
        <v>584</v>
      </c>
      <c r="I20" s="99" t="s">
        <v>629</v>
      </c>
      <c r="J20" s="94">
        <v>19</v>
      </c>
      <c r="K20" s="94">
        <v>9</v>
      </c>
      <c r="L20" s="94">
        <v>2019</v>
      </c>
      <c r="M20" s="97" t="s">
        <v>582</v>
      </c>
    </row>
    <row r="21" spans="1:13" ht="67.5">
      <c r="A21" s="91" t="s">
        <v>593</v>
      </c>
      <c r="B21" s="112" t="s">
        <v>606</v>
      </c>
      <c r="C21" s="92" t="s">
        <v>619</v>
      </c>
      <c r="D21" s="91" t="s">
        <v>604</v>
      </c>
      <c r="E21" s="91" t="s">
        <v>583</v>
      </c>
      <c r="F21" s="119" t="s">
        <v>616</v>
      </c>
      <c r="G21" s="120" t="s">
        <v>630</v>
      </c>
      <c r="H21" s="93" t="s">
        <v>584</v>
      </c>
      <c r="I21" s="99" t="s">
        <v>629</v>
      </c>
      <c r="J21" s="94">
        <v>19</v>
      </c>
      <c r="K21" s="94">
        <v>9</v>
      </c>
      <c r="L21" s="94">
        <v>2019</v>
      </c>
      <c r="M21" s="97" t="s">
        <v>582</v>
      </c>
    </row>
    <row r="22" spans="1:13" ht="67.5">
      <c r="A22" s="91" t="s">
        <v>593</v>
      </c>
      <c r="B22" s="112" t="s">
        <v>606</v>
      </c>
      <c r="C22" s="92" t="s">
        <v>619</v>
      </c>
      <c r="D22" s="91" t="s">
        <v>604</v>
      </c>
      <c r="E22" s="91" t="s">
        <v>583</v>
      </c>
      <c r="F22" s="119" t="s">
        <v>620</v>
      </c>
      <c r="G22" s="120" t="s">
        <v>631</v>
      </c>
      <c r="H22" s="93" t="s">
        <v>584</v>
      </c>
      <c r="I22" s="99" t="s">
        <v>629</v>
      </c>
      <c r="J22" s="94">
        <v>19</v>
      </c>
      <c r="K22" s="94">
        <v>9</v>
      </c>
      <c r="L22" s="94">
        <v>2019</v>
      </c>
      <c r="M22" s="97" t="s">
        <v>582</v>
      </c>
    </row>
    <row r="23" spans="1:13" ht="45">
      <c r="A23" s="91" t="s">
        <v>593</v>
      </c>
      <c r="B23" s="112" t="s">
        <v>606</v>
      </c>
      <c r="C23" s="92" t="s">
        <v>619</v>
      </c>
      <c r="D23" s="91" t="s">
        <v>604</v>
      </c>
      <c r="E23" s="91" t="s">
        <v>583</v>
      </c>
      <c r="F23" s="119" t="s">
        <v>625</v>
      </c>
      <c r="G23" s="120" t="s">
        <v>632</v>
      </c>
      <c r="H23" s="93" t="s">
        <v>584</v>
      </c>
      <c r="I23" s="99" t="s">
        <v>633</v>
      </c>
      <c r="J23" s="94">
        <v>13</v>
      </c>
      <c r="K23" s="94">
        <v>7</v>
      </c>
      <c r="L23" s="94">
        <v>2018</v>
      </c>
      <c r="M23" s="97" t="s">
        <v>582</v>
      </c>
    </row>
    <row r="24" spans="1:13" ht="78.75">
      <c r="A24" s="91" t="s">
        <v>593</v>
      </c>
      <c r="B24" s="112" t="s">
        <v>606</v>
      </c>
      <c r="C24" s="92" t="s">
        <v>619</v>
      </c>
      <c r="D24" s="91" t="s">
        <v>604</v>
      </c>
      <c r="E24" s="91" t="s">
        <v>583</v>
      </c>
      <c r="F24" s="119" t="s">
        <v>634</v>
      </c>
      <c r="G24" s="120" t="s">
        <v>635</v>
      </c>
      <c r="H24" s="93" t="s">
        <v>584</v>
      </c>
      <c r="I24" s="99" t="s">
        <v>622</v>
      </c>
      <c r="J24" s="94">
        <v>19</v>
      </c>
      <c r="K24" s="94">
        <v>9</v>
      </c>
      <c r="L24" s="94">
        <v>2019</v>
      </c>
      <c r="M24" s="97" t="s">
        <v>582</v>
      </c>
    </row>
    <row r="25" spans="1:13" ht="56.25">
      <c r="A25" s="91" t="s">
        <v>593</v>
      </c>
      <c r="B25" s="112" t="s">
        <v>606</v>
      </c>
      <c r="C25" s="92" t="s">
        <v>619</v>
      </c>
      <c r="D25" s="91" t="s">
        <v>604</v>
      </c>
      <c r="E25" s="91" t="s">
        <v>583</v>
      </c>
      <c r="F25" s="119" t="s">
        <v>636</v>
      </c>
      <c r="G25" s="120" t="s">
        <v>637</v>
      </c>
      <c r="H25" s="93" t="s">
        <v>584</v>
      </c>
      <c r="I25" s="99" t="s">
        <v>629</v>
      </c>
      <c r="J25" s="94">
        <v>19</v>
      </c>
      <c r="K25" s="94">
        <v>9</v>
      </c>
      <c r="L25" s="94">
        <v>2019</v>
      </c>
      <c r="M25" s="97" t="s">
        <v>582</v>
      </c>
    </row>
    <row r="26" spans="1:13" ht="67.5">
      <c r="A26" s="111" t="s">
        <v>593</v>
      </c>
      <c r="B26" s="112" t="s">
        <v>606</v>
      </c>
      <c r="C26" s="113" t="s">
        <v>231</v>
      </c>
      <c r="D26" s="111" t="s">
        <v>604</v>
      </c>
      <c r="E26" s="91" t="s">
        <v>583</v>
      </c>
      <c r="F26" s="114" t="s">
        <v>611</v>
      </c>
      <c r="G26" s="112" t="s">
        <v>638</v>
      </c>
      <c r="H26" s="93" t="s">
        <v>584</v>
      </c>
      <c r="I26" s="115" t="s">
        <v>629</v>
      </c>
      <c r="J26" s="116" t="s">
        <v>611</v>
      </c>
      <c r="K26" s="116" t="s">
        <v>611</v>
      </c>
      <c r="L26" s="116" t="s">
        <v>612</v>
      </c>
      <c r="M26" s="97" t="s">
        <v>582</v>
      </c>
    </row>
    <row r="27" spans="1:13" ht="112.5">
      <c r="A27" s="111" t="s">
        <v>593</v>
      </c>
      <c r="B27" s="112" t="s">
        <v>606</v>
      </c>
      <c r="C27" s="113" t="s">
        <v>231</v>
      </c>
      <c r="D27" s="111" t="s">
        <v>604</v>
      </c>
      <c r="E27" s="91" t="s">
        <v>583</v>
      </c>
      <c r="F27" s="114" t="s">
        <v>639</v>
      </c>
      <c r="G27" s="112" t="s">
        <v>640</v>
      </c>
      <c r="H27" s="93" t="s">
        <v>584</v>
      </c>
      <c r="I27" s="115" t="s">
        <v>629</v>
      </c>
      <c r="J27" s="116" t="s">
        <v>611</v>
      </c>
      <c r="K27" s="116" t="s">
        <v>611</v>
      </c>
      <c r="L27" s="116" t="s">
        <v>612</v>
      </c>
      <c r="M27" s="97" t="s">
        <v>582</v>
      </c>
    </row>
    <row r="28" spans="1:13" ht="56.25">
      <c r="A28" s="111" t="s">
        <v>593</v>
      </c>
      <c r="B28" s="112" t="s">
        <v>606</v>
      </c>
      <c r="C28" s="113" t="s">
        <v>231</v>
      </c>
      <c r="D28" s="111" t="s">
        <v>604</v>
      </c>
      <c r="E28" s="91" t="s">
        <v>583</v>
      </c>
      <c r="F28" s="114" t="s">
        <v>641</v>
      </c>
      <c r="G28" s="112" t="s">
        <v>642</v>
      </c>
      <c r="H28" s="93" t="s">
        <v>584</v>
      </c>
      <c r="I28" s="115" t="s">
        <v>622</v>
      </c>
      <c r="J28" s="116" t="s">
        <v>611</v>
      </c>
      <c r="K28" s="116" t="s">
        <v>611</v>
      </c>
      <c r="L28" s="116" t="s">
        <v>612</v>
      </c>
      <c r="M28" s="97" t="s">
        <v>582</v>
      </c>
    </row>
    <row r="29" spans="1:13" ht="56.25">
      <c r="A29" s="111" t="s">
        <v>593</v>
      </c>
      <c r="B29" s="112" t="s">
        <v>606</v>
      </c>
      <c r="C29" s="113" t="s">
        <v>231</v>
      </c>
      <c r="D29" s="111" t="s">
        <v>604</v>
      </c>
      <c r="E29" s="91" t="s">
        <v>583</v>
      </c>
      <c r="F29" s="114" t="s">
        <v>643</v>
      </c>
      <c r="G29" s="112" t="s">
        <v>644</v>
      </c>
      <c r="H29" s="93" t="s">
        <v>584</v>
      </c>
      <c r="I29" s="115" t="s">
        <v>629</v>
      </c>
      <c r="J29" s="116" t="s">
        <v>611</v>
      </c>
      <c r="K29" s="116" t="s">
        <v>611</v>
      </c>
      <c r="L29" s="116" t="s">
        <v>612</v>
      </c>
      <c r="M29" s="97" t="s">
        <v>582</v>
      </c>
    </row>
    <row r="30" spans="1:13" ht="45">
      <c r="A30" s="111" t="s">
        <v>593</v>
      </c>
      <c r="B30" s="112" t="s">
        <v>606</v>
      </c>
      <c r="C30" s="113" t="s">
        <v>231</v>
      </c>
      <c r="D30" s="111" t="s">
        <v>604</v>
      </c>
      <c r="E30" s="91" t="s">
        <v>583</v>
      </c>
      <c r="F30" s="114" t="s">
        <v>595</v>
      </c>
      <c r="G30" s="112" t="s">
        <v>605</v>
      </c>
      <c r="H30" s="93" t="s">
        <v>584</v>
      </c>
      <c r="I30" s="115" t="s">
        <v>645</v>
      </c>
      <c r="J30" s="116" t="s">
        <v>646</v>
      </c>
      <c r="K30" s="116" t="s">
        <v>625</v>
      </c>
      <c r="L30" s="116" t="s">
        <v>612</v>
      </c>
      <c r="M30" s="97" t="s">
        <v>582</v>
      </c>
    </row>
    <row r="31" spans="1:13" ht="45">
      <c r="A31" s="111" t="s">
        <v>593</v>
      </c>
      <c r="B31" s="112" t="s">
        <v>606</v>
      </c>
      <c r="C31" s="113" t="s">
        <v>231</v>
      </c>
      <c r="D31" s="111" t="s">
        <v>604</v>
      </c>
      <c r="E31" s="91" t="s">
        <v>583</v>
      </c>
      <c r="F31" s="114" t="s">
        <v>647</v>
      </c>
      <c r="G31" s="112" t="s">
        <v>648</v>
      </c>
      <c r="H31" s="93" t="s">
        <v>584</v>
      </c>
      <c r="I31" s="115" t="s">
        <v>645</v>
      </c>
      <c r="J31" s="116" t="s">
        <v>611</v>
      </c>
      <c r="K31" s="116" t="s">
        <v>611</v>
      </c>
      <c r="L31" s="116" t="s">
        <v>612</v>
      </c>
      <c r="M31" s="97" t="s">
        <v>582</v>
      </c>
    </row>
    <row r="32" spans="1:13" ht="90">
      <c r="A32" s="111" t="s">
        <v>593</v>
      </c>
      <c r="B32" s="112" t="s">
        <v>606</v>
      </c>
      <c r="C32" s="113" t="s">
        <v>231</v>
      </c>
      <c r="D32" s="111" t="s">
        <v>604</v>
      </c>
      <c r="E32" s="91" t="s">
        <v>577</v>
      </c>
      <c r="F32" s="114" t="s">
        <v>594</v>
      </c>
      <c r="G32" s="112" t="s">
        <v>649</v>
      </c>
      <c r="H32" s="117" t="s">
        <v>650</v>
      </c>
      <c r="I32" s="115" t="s">
        <v>596</v>
      </c>
      <c r="J32" s="116" t="s">
        <v>611</v>
      </c>
      <c r="K32" s="116" t="s">
        <v>611</v>
      </c>
      <c r="L32" s="116" t="s">
        <v>612</v>
      </c>
      <c r="M32" s="97" t="s">
        <v>582</v>
      </c>
    </row>
    <row r="33" spans="1:13">
      <c r="A33" s="91"/>
      <c r="B33" s="92"/>
      <c r="C33" s="99"/>
      <c r="D33" s="91"/>
      <c r="E33" s="100"/>
      <c r="F33" s="102"/>
      <c r="G33" s="92"/>
      <c r="H33" s="93"/>
      <c r="I33" s="101"/>
      <c r="J33" s="94"/>
      <c r="K33" s="94"/>
      <c r="L33" s="94"/>
      <c r="M33" s="97"/>
    </row>
    <row r="34" spans="1:13">
      <c r="A34" s="91"/>
      <c r="B34" s="92"/>
      <c r="C34" s="99"/>
      <c r="D34" s="91"/>
      <c r="E34" s="100"/>
      <c r="F34" s="102"/>
      <c r="G34" s="92"/>
      <c r="H34" s="93"/>
      <c r="I34" s="101"/>
      <c r="J34" s="94"/>
      <c r="K34" s="94"/>
      <c r="L34" s="94"/>
      <c r="M34" s="97"/>
    </row>
    <row r="35" spans="1:13">
      <c r="A35" s="91"/>
      <c r="B35" s="92"/>
      <c r="C35" s="99"/>
      <c r="D35" s="91"/>
      <c r="E35" s="100"/>
      <c r="F35" s="102"/>
      <c r="G35" s="92"/>
      <c r="H35" s="93"/>
      <c r="I35" s="101"/>
      <c r="J35" s="94"/>
      <c r="K35" s="94"/>
      <c r="L35" s="94"/>
      <c r="M35" s="97"/>
    </row>
    <row r="36" spans="1:13">
      <c r="A36" s="91"/>
      <c r="B36" s="92"/>
      <c r="C36" s="99"/>
      <c r="D36" s="91"/>
      <c r="E36" s="100"/>
      <c r="F36" s="102"/>
      <c r="G36" s="92"/>
      <c r="H36" s="93"/>
      <c r="I36" s="101"/>
      <c r="J36" s="94"/>
      <c r="K36" s="94"/>
      <c r="L36" s="94"/>
      <c r="M36" s="97"/>
    </row>
    <row r="37" spans="1:13">
      <c r="A37" s="91"/>
      <c r="B37" s="92"/>
      <c r="C37" s="99"/>
      <c r="D37" s="91"/>
      <c r="E37" s="100"/>
      <c r="F37" s="102"/>
      <c r="G37" s="92"/>
      <c r="H37" s="93"/>
      <c r="I37" s="101"/>
      <c r="J37" s="94"/>
      <c r="K37" s="94"/>
      <c r="L37" s="94"/>
      <c r="M37" s="97"/>
    </row>
    <row r="38" spans="1:13">
      <c r="A38" s="91"/>
      <c r="B38" s="92"/>
      <c r="C38" s="99"/>
      <c r="D38" s="91"/>
      <c r="E38" s="100"/>
      <c r="F38" s="102"/>
      <c r="G38" s="92"/>
      <c r="H38" s="93"/>
      <c r="I38" s="101"/>
      <c r="J38" s="94"/>
      <c r="K38" s="94"/>
      <c r="L38" s="94"/>
      <c r="M38" s="97"/>
    </row>
    <row r="39" spans="1:13">
      <c r="A39" s="91"/>
      <c r="B39" s="92"/>
      <c r="C39" s="99"/>
      <c r="D39" s="91"/>
      <c r="E39" s="100"/>
      <c r="F39" s="102"/>
      <c r="G39" s="92"/>
      <c r="H39" s="93"/>
      <c r="I39" s="101"/>
      <c r="J39" s="94"/>
      <c r="K39" s="94"/>
      <c r="L39" s="94"/>
      <c r="M39" s="97"/>
    </row>
    <row r="40" spans="1:13">
      <c r="A40" s="91"/>
      <c r="B40" s="92"/>
      <c r="C40" s="99"/>
      <c r="D40" s="91"/>
      <c r="E40" s="100"/>
      <c r="F40" s="102"/>
      <c r="G40" s="92"/>
      <c r="H40" s="93"/>
      <c r="I40" s="101"/>
      <c r="J40" s="94"/>
      <c r="K40" s="94"/>
      <c r="L40" s="94"/>
      <c r="M40" s="97"/>
    </row>
    <row r="41" spans="1:13">
      <c r="A41" s="91"/>
      <c r="B41" s="92"/>
      <c r="C41" s="99"/>
      <c r="D41" s="91"/>
      <c r="E41" s="100"/>
      <c r="F41" s="102"/>
      <c r="G41" s="92"/>
      <c r="H41" s="93"/>
      <c r="I41" s="101"/>
      <c r="J41" s="94"/>
      <c r="K41" s="94"/>
      <c r="L41" s="94"/>
      <c r="M41" s="97"/>
    </row>
    <row r="42" spans="1:13">
      <c r="A42" s="103"/>
      <c r="B42" s="104"/>
      <c r="C42" s="105"/>
      <c r="D42" s="103"/>
      <c r="E42" s="106"/>
      <c r="F42" s="107"/>
      <c r="G42" s="104"/>
      <c r="H42" s="108"/>
      <c r="I42" s="101"/>
      <c r="J42" s="94"/>
      <c r="K42" s="94"/>
      <c r="L42" s="94"/>
      <c r="M42" s="97"/>
    </row>
    <row r="43" spans="1:13">
      <c r="A43" s="91"/>
      <c r="B43" s="92"/>
      <c r="C43" s="99"/>
      <c r="D43" s="91"/>
      <c r="E43" s="100"/>
      <c r="F43" s="102"/>
      <c r="G43" s="92"/>
      <c r="H43" s="93"/>
      <c r="I43" s="101"/>
      <c r="J43" s="94"/>
      <c r="K43" s="94"/>
      <c r="L43" s="94"/>
      <c r="M43" s="97"/>
    </row>
    <row r="44" spans="1:13">
      <c r="A44" s="91"/>
      <c r="B44" s="92"/>
      <c r="C44" s="99"/>
      <c r="D44" s="91"/>
      <c r="E44" s="100"/>
      <c r="F44" s="102"/>
      <c r="G44" s="92"/>
      <c r="H44" s="93"/>
      <c r="I44" s="101"/>
      <c r="J44" s="94"/>
      <c r="K44" s="94"/>
      <c r="L44" s="94"/>
      <c r="M44" s="97"/>
    </row>
    <row r="45" spans="1:13">
      <c r="A45" s="91"/>
      <c r="B45" s="92"/>
      <c r="C45" s="99"/>
      <c r="D45" s="91"/>
      <c r="E45" s="100"/>
      <c r="F45" s="102"/>
      <c r="G45" s="92"/>
      <c r="H45" s="93"/>
      <c r="I45" s="101"/>
      <c r="J45" s="94"/>
      <c r="K45" s="94"/>
      <c r="L45" s="94"/>
      <c r="M45" s="97"/>
    </row>
    <row r="46" spans="1:13">
      <c r="A46" s="91"/>
      <c r="B46" s="92"/>
      <c r="C46" s="99"/>
      <c r="D46" s="91"/>
      <c r="E46" s="100"/>
      <c r="F46" s="102"/>
      <c r="G46" s="92"/>
      <c r="H46" s="93"/>
      <c r="I46" s="101"/>
      <c r="J46" s="94"/>
      <c r="K46" s="94"/>
      <c r="L46" s="94"/>
      <c r="M46" s="97"/>
    </row>
    <row r="47" spans="1:13">
      <c r="A47" s="91"/>
      <c r="B47" s="92"/>
      <c r="C47" s="99"/>
      <c r="D47" s="91"/>
      <c r="E47" s="100"/>
      <c r="F47" s="102"/>
      <c r="G47" s="92"/>
      <c r="H47" s="93"/>
      <c r="I47" s="101"/>
      <c r="J47" s="94"/>
      <c r="K47" s="94"/>
      <c r="L47" s="94"/>
      <c r="M47" s="97"/>
    </row>
    <row r="48" spans="1:13">
      <c r="A48" s="91"/>
      <c r="B48" s="92"/>
      <c r="C48" s="99"/>
      <c r="D48" s="91"/>
      <c r="E48" s="100"/>
      <c r="F48" s="102"/>
      <c r="G48" s="92"/>
      <c r="H48" s="93"/>
      <c r="I48" s="101"/>
      <c r="J48" s="94"/>
      <c r="K48" s="94"/>
      <c r="L48" s="94"/>
      <c r="M48" s="97"/>
    </row>
    <row r="49" spans="1:13">
      <c r="A49" s="91"/>
      <c r="B49" s="92"/>
      <c r="C49" s="99"/>
      <c r="D49" s="91"/>
      <c r="E49" s="100"/>
      <c r="F49" s="102"/>
      <c r="G49" s="92"/>
      <c r="H49" s="93"/>
      <c r="I49" s="101"/>
      <c r="J49" s="94"/>
      <c r="K49" s="94"/>
      <c r="L49" s="94"/>
      <c r="M49" s="97"/>
    </row>
    <row r="50" spans="1:13">
      <c r="A50" s="91"/>
      <c r="B50" s="92"/>
      <c r="C50" s="99"/>
      <c r="D50" s="91"/>
      <c r="E50" s="100"/>
      <c r="F50" s="102"/>
      <c r="G50" s="92"/>
      <c r="H50" s="93"/>
      <c r="I50" s="101"/>
      <c r="J50" s="94"/>
      <c r="K50" s="94"/>
      <c r="L50" s="94"/>
      <c r="M50" s="97"/>
    </row>
    <row r="51" spans="1:13">
      <c r="A51" s="91"/>
      <c r="B51" s="92"/>
      <c r="C51" s="99"/>
      <c r="D51" s="91"/>
      <c r="E51" s="100"/>
      <c r="F51" s="102"/>
      <c r="G51" s="92"/>
      <c r="H51" s="93"/>
      <c r="I51" s="101"/>
      <c r="J51" s="94"/>
      <c r="K51" s="94"/>
      <c r="L51" s="94"/>
      <c r="M51" s="97"/>
    </row>
    <row r="52" spans="1:13">
      <c r="A52" s="91"/>
      <c r="B52" s="92"/>
      <c r="C52" s="99"/>
      <c r="D52" s="91"/>
      <c r="E52" s="100"/>
      <c r="F52" s="102"/>
      <c r="G52" s="92"/>
      <c r="H52" s="93"/>
      <c r="I52" s="101"/>
      <c r="J52" s="94"/>
      <c r="K52" s="94"/>
      <c r="L52" s="94"/>
      <c r="M52" s="97"/>
    </row>
    <row r="53" spans="1:13">
      <c r="A53" s="103"/>
      <c r="B53" s="104"/>
      <c r="C53" s="105"/>
      <c r="D53" s="103"/>
      <c r="E53" s="106"/>
      <c r="F53" s="107"/>
      <c r="G53" s="104"/>
      <c r="H53" s="108"/>
      <c r="I53" s="101"/>
      <c r="J53" s="94"/>
      <c r="K53" s="94"/>
      <c r="L53" s="94"/>
      <c r="M53" s="97"/>
    </row>
    <row r="54" spans="1:13">
      <c r="A54" s="91"/>
      <c r="B54" s="92"/>
      <c r="C54" s="99"/>
      <c r="D54" s="91"/>
      <c r="E54" s="100"/>
      <c r="F54" s="102"/>
      <c r="G54" s="92"/>
      <c r="H54" s="93"/>
      <c r="I54" s="101"/>
      <c r="J54" s="94"/>
      <c r="K54" s="94"/>
      <c r="L54" s="94"/>
      <c r="M54" s="97"/>
    </row>
    <row r="55" spans="1:13">
      <c r="A55" s="91"/>
      <c r="B55" s="92"/>
      <c r="C55" s="99"/>
      <c r="D55" s="91"/>
      <c r="E55" s="100"/>
      <c r="F55" s="102"/>
      <c r="G55" s="92"/>
      <c r="H55" s="93"/>
      <c r="I55" s="101"/>
      <c r="J55" s="94"/>
      <c r="K55" s="94"/>
      <c r="L55" s="94"/>
      <c r="M55" s="97"/>
    </row>
    <row r="56" spans="1:13">
      <c r="A56" s="91"/>
      <c r="B56" s="92"/>
      <c r="C56" s="99"/>
      <c r="D56" s="91"/>
      <c r="E56" s="100"/>
      <c r="F56" s="102"/>
      <c r="G56" s="92"/>
      <c r="H56" s="93"/>
      <c r="I56" s="101"/>
      <c r="J56" s="94"/>
      <c r="K56" s="94"/>
      <c r="L56" s="94"/>
      <c r="M56" s="97"/>
    </row>
    <row r="57" spans="1:13">
      <c r="A57" s="91"/>
      <c r="B57" s="92"/>
      <c r="C57" s="99"/>
      <c r="D57" s="91"/>
      <c r="E57" s="100"/>
      <c r="F57" s="102"/>
      <c r="G57" s="92"/>
      <c r="H57" s="93"/>
      <c r="I57" s="101"/>
      <c r="J57" s="94"/>
      <c r="K57" s="94"/>
      <c r="L57" s="94"/>
      <c r="M57" s="97"/>
    </row>
    <row r="58" spans="1:13">
      <c r="A58" s="91"/>
      <c r="B58" s="92"/>
      <c r="C58" s="99"/>
      <c r="D58" s="91"/>
      <c r="E58" s="100"/>
      <c r="F58" s="102"/>
      <c r="G58" s="104"/>
      <c r="H58" s="93"/>
      <c r="I58" s="101"/>
      <c r="J58" s="94"/>
      <c r="K58" s="94"/>
      <c r="L58" s="94"/>
      <c r="M58" s="97"/>
    </row>
    <row r="59" spans="1:13">
      <c r="A59" s="91"/>
      <c r="B59" s="92"/>
      <c r="C59" s="99"/>
      <c r="D59" s="91"/>
      <c r="E59" s="100"/>
      <c r="F59" s="102"/>
      <c r="G59" s="92"/>
      <c r="H59" s="93"/>
      <c r="I59" s="101"/>
      <c r="J59" s="94"/>
      <c r="K59" s="94"/>
      <c r="L59" s="94"/>
      <c r="M59" s="97"/>
    </row>
    <row r="60" spans="1:13">
      <c r="A60" s="91"/>
      <c r="B60" s="92"/>
      <c r="C60" s="99"/>
      <c r="D60" s="91"/>
      <c r="E60" s="100"/>
      <c r="F60" s="102"/>
      <c r="G60" s="92"/>
      <c r="H60" s="93"/>
      <c r="I60" s="101"/>
      <c r="J60" s="94"/>
      <c r="K60" s="94"/>
      <c r="L60" s="94"/>
      <c r="M60" s="97"/>
    </row>
    <row r="61" spans="1:13">
      <c r="A61" s="91"/>
      <c r="B61" s="92"/>
      <c r="C61" s="99"/>
      <c r="D61" s="91"/>
      <c r="E61" s="100"/>
      <c r="F61" s="102"/>
      <c r="G61" s="92"/>
      <c r="H61" s="93"/>
      <c r="I61" s="101"/>
      <c r="J61" s="94"/>
      <c r="K61" s="94"/>
      <c r="L61" s="94"/>
      <c r="M61" s="97"/>
    </row>
    <row r="62" spans="1:13">
      <c r="A62" s="91"/>
      <c r="B62" s="92"/>
      <c r="C62" s="99"/>
      <c r="D62" s="91"/>
      <c r="E62" s="100"/>
      <c r="F62" s="102"/>
      <c r="G62" s="92"/>
      <c r="H62" s="93"/>
      <c r="I62" s="101"/>
      <c r="J62" s="94"/>
      <c r="K62" s="94"/>
      <c r="L62" s="94"/>
      <c r="M62" s="97"/>
    </row>
    <row r="63" spans="1:13">
      <c r="A63" s="91"/>
      <c r="B63" s="92"/>
      <c r="C63" s="99"/>
      <c r="D63" s="91"/>
      <c r="E63" s="100"/>
      <c r="F63" s="102"/>
      <c r="G63" s="92"/>
      <c r="H63" s="93"/>
      <c r="I63" s="101"/>
      <c r="J63" s="94"/>
      <c r="K63" s="94"/>
      <c r="L63" s="94"/>
      <c r="M63" s="97"/>
    </row>
    <row r="64" spans="1:13">
      <c r="A64" s="91"/>
      <c r="B64" s="92"/>
      <c r="C64" s="99"/>
      <c r="D64" s="91"/>
      <c r="E64" s="100"/>
      <c r="F64" s="102"/>
      <c r="G64" s="92"/>
      <c r="H64" s="93"/>
      <c r="I64" s="101"/>
      <c r="J64" s="94"/>
      <c r="K64" s="94"/>
      <c r="L64" s="94"/>
      <c r="M64" s="97"/>
    </row>
    <row r="65" spans="1:13">
      <c r="A65" s="91"/>
      <c r="B65" s="92"/>
      <c r="C65" s="99"/>
      <c r="D65" s="91"/>
      <c r="E65" s="100"/>
      <c r="F65" s="102"/>
      <c r="G65" s="92"/>
      <c r="H65" s="93"/>
      <c r="I65" s="101"/>
      <c r="J65" s="94"/>
      <c r="K65" s="94"/>
      <c r="L65" s="94"/>
      <c r="M65" s="97"/>
    </row>
    <row r="66" spans="1:13">
      <c r="A66" s="91"/>
      <c r="B66" s="92"/>
      <c r="C66" s="99"/>
      <c r="D66" s="91"/>
      <c r="E66" s="100"/>
      <c r="F66" s="102"/>
      <c r="G66" s="92"/>
      <c r="H66" s="93"/>
      <c r="I66" s="101"/>
      <c r="J66" s="94"/>
      <c r="K66" s="94"/>
      <c r="L66" s="94"/>
      <c r="M66" s="97"/>
    </row>
    <row r="67" spans="1:13">
      <c r="A67" s="91"/>
      <c r="B67" s="92"/>
      <c r="C67" s="99"/>
      <c r="D67" s="91"/>
      <c r="E67" s="100"/>
      <c r="F67" s="102"/>
      <c r="G67" s="92"/>
      <c r="H67" s="93"/>
      <c r="I67" s="101"/>
      <c r="J67" s="94"/>
      <c r="K67" s="94"/>
      <c r="L67" s="94"/>
      <c r="M67" s="97"/>
    </row>
    <row r="68" spans="1:13">
      <c r="A68" s="91"/>
      <c r="B68" s="92"/>
      <c r="C68" s="99"/>
      <c r="D68" s="91"/>
      <c r="E68" s="100"/>
      <c r="F68" s="102"/>
      <c r="G68" s="92"/>
      <c r="H68" s="93"/>
      <c r="I68" s="101"/>
      <c r="J68" s="94"/>
      <c r="K68" s="94"/>
      <c r="L68" s="94"/>
      <c r="M68" s="97"/>
    </row>
    <row r="69" spans="1:13">
      <c r="A69" s="91"/>
      <c r="B69" s="92"/>
      <c r="C69" s="99"/>
      <c r="D69" s="91"/>
      <c r="E69" s="100"/>
      <c r="F69" s="102"/>
      <c r="G69" s="92"/>
      <c r="H69" s="93"/>
      <c r="I69" s="101"/>
      <c r="J69" s="94"/>
      <c r="K69" s="94"/>
      <c r="L69" s="94"/>
      <c r="M69" s="97"/>
    </row>
    <row r="70" spans="1:13">
      <c r="A70" s="91"/>
      <c r="B70" s="92"/>
      <c r="C70" s="99"/>
      <c r="D70" s="91"/>
      <c r="E70" s="100"/>
      <c r="F70" s="102"/>
      <c r="G70" s="92"/>
      <c r="H70" s="93"/>
      <c r="I70" s="101"/>
      <c r="J70" s="94"/>
      <c r="K70" s="94"/>
      <c r="L70" s="94"/>
      <c r="M70" s="97"/>
    </row>
    <row r="71" spans="1:13">
      <c r="A71" s="91"/>
      <c r="B71" s="92"/>
      <c r="C71" s="99"/>
      <c r="D71" s="91"/>
      <c r="E71" s="100"/>
      <c r="F71" s="102"/>
      <c r="G71" s="92"/>
      <c r="H71" s="93"/>
      <c r="I71" s="101"/>
      <c r="J71" s="94"/>
      <c r="K71" s="94"/>
      <c r="L71" s="94"/>
      <c r="M71" s="97"/>
    </row>
    <row r="72" spans="1:13">
      <c r="A72" s="91"/>
      <c r="B72" s="92"/>
      <c r="C72" s="99"/>
      <c r="D72" s="91"/>
      <c r="E72" s="100"/>
      <c r="F72" s="102"/>
      <c r="G72" s="92"/>
      <c r="H72" s="93"/>
      <c r="I72" s="101"/>
      <c r="J72" s="94"/>
      <c r="K72" s="94"/>
      <c r="L72" s="94"/>
      <c r="M72" s="97"/>
    </row>
  </sheetData>
  <mergeCells count="9">
    <mergeCell ref="H11:H13"/>
    <mergeCell ref="I11:I13"/>
    <mergeCell ref="J11:L11"/>
    <mergeCell ref="M11:M13"/>
    <mergeCell ref="A11:A13"/>
    <mergeCell ref="B11:B13"/>
    <mergeCell ref="C11:C13"/>
    <mergeCell ref="D11:F11"/>
    <mergeCell ref="G11:G13"/>
  </mergeCells>
  <conditionalFormatting sqref="C11:C13">
    <cfRule type="duplicateValues" dxfId="0" priority="1" stopIfTrue="1"/>
  </conditionalFormatting>
  <dataValidations count="3">
    <dataValidation type="list" allowBlank="1" showInputMessage="1" showErrorMessage="1" sqref="H93:H143 H82:H87 H33:H73 H15:H31" xr:uid="{00000000-0002-0000-0500-000000000000}">
      <formula1>"Caracterización, Procedimiento, Formato, Manual, Instructivo, Plantilla"</formula1>
    </dataValidation>
    <dataValidation type="list" allowBlank="1" showInputMessage="1" showErrorMessage="1" sqref="A73:A151 A14:A67" xr:uid="{00000000-0002-0000-0500-000001000000}">
      <formula1>"Estratégico, Misional, Apoyo, Evaluación"</formula1>
    </dataValidation>
    <dataValidation type="list" allowBlank="1" showInputMessage="1" showErrorMessage="1" sqref="H74:H79" xr:uid="{00000000-0002-0000-0500-000002000000}">
      <formula1>"Caracterización, Procedimiento, Formato, Manual, Instructivo, Plantilla, lineamiento, Guía"</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E103"/>
  <sheetViews>
    <sheetView zoomScale="85" zoomScaleNormal="85" workbookViewId="0">
      <selection activeCell="B40" sqref="B40:B43"/>
    </sheetView>
  </sheetViews>
  <sheetFormatPr baseColWidth="10" defaultRowHeight="17.25"/>
  <cols>
    <col min="1" max="1" width="68.85546875" style="25" customWidth="1"/>
    <col min="2" max="2" width="59.140625" customWidth="1"/>
    <col min="3" max="3" width="42.28515625" style="1" customWidth="1"/>
    <col min="4" max="4" width="88.7109375" style="1" bestFit="1" customWidth="1"/>
  </cols>
  <sheetData>
    <row r="1" spans="1:4">
      <c r="A1" s="22" t="s">
        <v>0</v>
      </c>
      <c r="B1" s="23" t="s">
        <v>126</v>
      </c>
      <c r="C1" s="22" t="s">
        <v>56</v>
      </c>
      <c r="D1" s="20" t="s">
        <v>123</v>
      </c>
    </row>
    <row r="2" spans="1:4">
      <c r="A2" s="51" t="s">
        <v>52</v>
      </c>
      <c r="B2" s="24" t="s">
        <v>48</v>
      </c>
      <c r="C2" s="4" t="s">
        <v>136</v>
      </c>
      <c r="D2" s="21" t="s">
        <v>80</v>
      </c>
    </row>
    <row r="3" spans="1:4">
      <c r="A3" s="51" t="s">
        <v>53</v>
      </c>
      <c r="B3" s="24" t="s">
        <v>49</v>
      </c>
      <c r="C3" s="4" t="s">
        <v>57</v>
      </c>
      <c r="D3" s="21" t="s">
        <v>81</v>
      </c>
    </row>
    <row r="4" spans="1:4">
      <c r="A4" s="51" t="s">
        <v>54</v>
      </c>
      <c r="B4" s="24" t="s">
        <v>50</v>
      </c>
      <c r="C4" s="4" t="s">
        <v>58</v>
      </c>
      <c r="D4" s="21" t="s">
        <v>82</v>
      </c>
    </row>
    <row r="5" spans="1:4">
      <c r="A5" s="51" t="s">
        <v>19</v>
      </c>
      <c r="B5" s="24" t="s">
        <v>51</v>
      </c>
      <c r="C5" s="4" t="s">
        <v>59</v>
      </c>
      <c r="D5" s="21" t="s">
        <v>83</v>
      </c>
    </row>
    <row r="6" spans="1:4">
      <c r="A6" s="51" t="s">
        <v>20</v>
      </c>
      <c r="C6" s="4" t="s">
        <v>60</v>
      </c>
      <c r="D6" s="21" t="s">
        <v>84</v>
      </c>
    </row>
    <row r="7" spans="1:4">
      <c r="A7" s="52"/>
      <c r="C7" s="4" t="s">
        <v>61</v>
      </c>
      <c r="D7" s="21" t="s">
        <v>85</v>
      </c>
    </row>
    <row r="8" spans="1:4">
      <c r="C8" s="4" t="s">
        <v>62</v>
      </c>
      <c r="D8" s="21" t="s">
        <v>86</v>
      </c>
    </row>
    <row r="9" spans="1:4" s="1" customFormat="1">
      <c r="A9" s="3" t="s">
        <v>21</v>
      </c>
      <c r="B9" s="9" t="s">
        <v>22</v>
      </c>
      <c r="C9" s="34" t="s">
        <v>132</v>
      </c>
      <c r="D9" s="21" t="s">
        <v>87</v>
      </c>
    </row>
    <row r="10" spans="1:4" s="1" customFormat="1">
      <c r="A10" s="210" t="s">
        <v>23</v>
      </c>
      <c r="B10" s="10" t="s">
        <v>24</v>
      </c>
      <c r="C10" s="26" t="s">
        <v>125</v>
      </c>
      <c r="D10" s="21" t="s">
        <v>88</v>
      </c>
    </row>
    <row r="11" spans="1:4" s="1" customFormat="1">
      <c r="A11" s="210"/>
      <c r="B11" s="11" t="s">
        <v>25</v>
      </c>
      <c r="C11" s="4"/>
      <c r="D11" s="21" t="s">
        <v>89</v>
      </c>
    </row>
    <row r="12" spans="1:4" s="1" customFormat="1">
      <c r="A12" s="210"/>
      <c r="B12" s="11" t="s">
        <v>26</v>
      </c>
      <c r="C12" s="4"/>
      <c r="D12" s="21" t="s">
        <v>90</v>
      </c>
    </row>
    <row r="13" spans="1:4" s="1" customFormat="1">
      <c r="A13" s="211"/>
      <c r="B13" s="11" t="s">
        <v>27</v>
      </c>
      <c r="C13" s="4"/>
      <c r="D13" s="21" t="s">
        <v>91</v>
      </c>
    </row>
    <row r="14" spans="1:4" s="1" customFormat="1">
      <c r="A14" s="212" t="s">
        <v>28</v>
      </c>
      <c r="B14" s="12" t="s">
        <v>29</v>
      </c>
      <c r="C14" s="4"/>
      <c r="D14" s="21" t="s">
        <v>92</v>
      </c>
    </row>
    <row r="15" spans="1:4" s="1" customFormat="1">
      <c r="A15" s="213"/>
      <c r="B15" s="12" t="s">
        <v>30</v>
      </c>
      <c r="C15" s="4"/>
      <c r="D15" s="21" t="s">
        <v>93</v>
      </c>
    </row>
    <row r="16" spans="1:4" s="1" customFormat="1">
      <c r="A16" s="213"/>
      <c r="B16" s="12" t="s">
        <v>31</v>
      </c>
      <c r="C16" s="16"/>
      <c r="D16" s="21" t="s">
        <v>94</v>
      </c>
    </row>
    <row r="17" spans="1:4" s="1" customFormat="1">
      <c r="A17" s="213"/>
      <c r="B17" s="12" t="s">
        <v>32</v>
      </c>
      <c r="C17" s="28" t="s">
        <v>127</v>
      </c>
      <c r="D17" s="21" t="s">
        <v>95</v>
      </c>
    </row>
    <row r="18" spans="1:4" s="1" customFormat="1">
      <c r="A18" s="214"/>
      <c r="B18" s="12" t="s">
        <v>33</v>
      </c>
      <c r="C18" s="28" t="s">
        <v>129</v>
      </c>
      <c r="D18" s="21" t="s">
        <v>96</v>
      </c>
    </row>
    <row r="19" spans="1:4" s="1" customFormat="1">
      <c r="A19" s="215" t="s">
        <v>34</v>
      </c>
      <c r="B19" s="13" t="s">
        <v>35</v>
      </c>
      <c r="C19" s="28" t="s">
        <v>130</v>
      </c>
      <c r="D19" s="21" t="s">
        <v>97</v>
      </c>
    </row>
    <row r="20" spans="1:4" s="1" customFormat="1">
      <c r="A20" s="216"/>
      <c r="B20" s="13" t="s">
        <v>36</v>
      </c>
      <c r="C20" s="28" t="s">
        <v>131</v>
      </c>
      <c r="D20" s="21" t="s">
        <v>98</v>
      </c>
    </row>
    <row r="21" spans="1:4" s="1" customFormat="1">
      <c r="A21" s="216"/>
      <c r="B21" s="14" t="s">
        <v>37</v>
      </c>
      <c r="C21" s="28" t="s">
        <v>128</v>
      </c>
      <c r="D21" s="21" t="s">
        <v>99</v>
      </c>
    </row>
    <row r="22" spans="1:4" s="1" customFormat="1">
      <c r="A22" s="216"/>
      <c r="B22" s="13" t="s">
        <v>38</v>
      </c>
      <c r="C22" s="16"/>
      <c r="D22" s="21" t="s">
        <v>100</v>
      </c>
    </row>
    <row r="23" spans="1:4" s="1" customFormat="1">
      <c r="A23" s="216"/>
      <c r="B23" s="13" t="s">
        <v>39</v>
      </c>
      <c r="C23" s="29" t="s">
        <v>134</v>
      </c>
      <c r="D23" s="21" t="s">
        <v>101</v>
      </c>
    </row>
    <row r="24" spans="1:4" s="1" customFormat="1">
      <c r="A24" s="216"/>
      <c r="B24" s="13" t="s">
        <v>40</v>
      </c>
      <c r="C24" s="30" t="s">
        <v>135</v>
      </c>
      <c r="D24" s="21" t="s">
        <v>102</v>
      </c>
    </row>
    <row r="25" spans="1:4" s="1" customFormat="1">
      <c r="A25" s="216"/>
      <c r="B25" s="13" t="s">
        <v>41</v>
      </c>
      <c r="C25" s="31" t="s">
        <v>34</v>
      </c>
      <c r="D25" s="21" t="s">
        <v>103</v>
      </c>
    </row>
    <row r="26" spans="1:4" s="1" customFormat="1">
      <c r="A26" s="216"/>
      <c r="B26" s="13" t="s">
        <v>42</v>
      </c>
      <c r="C26" s="32" t="s">
        <v>46</v>
      </c>
      <c r="D26" s="21" t="s">
        <v>104</v>
      </c>
    </row>
    <row r="27" spans="1:4" s="1" customFormat="1">
      <c r="A27" s="216"/>
      <c r="B27" s="13" t="s">
        <v>43</v>
      </c>
      <c r="C27" s="16"/>
      <c r="D27" s="21" t="s">
        <v>105</v>
      </c>
    </row>
    <row r="28" spans="1:4" s="1" customFormat="1">
      <c r="A28" s="216"/>
      <c r="B28" s="13" t="s">
        <v>44</v>
      </c>
      <c r="C28" s="16"/>
      <c r="D28" s="21" t="s">
        <v>106</v>
      </c>
    </row>
    <row r="29" spans="1:4" s="1" customFormat="1">
      <c r="A29" s="217"/>
      <c r="B29" s="14" t="s">
        <v>45</v>
      </c>
      <c r="C29" s="16"/>
      <c r="D29" s="21" t="s">
        <v>107</v>
      </c>
    </row>
    <row r="30" spans="1:4" ht="26.25" thickBot="1">
      <c r="A30" s="2" t="s">
        <v>46</v>
      </c>
      <c r="B30" s="15" t="s">
        <v>47</v>
      </c>
      <c r="C30" s="16"/>
      <c r="D30" s="21" t="s">
        <v>108</v>
      </c>
    </row>
    <row r="31" spans="1:4">
      <c r="D31" s="21" t="s">
        <v>109</v>
      </c>
    </row>
    <row r="32" spans="1:4">
      <c r="A32" s="20" t="s">
        <v>17</v>
      </c>
      <c r="B32" s="5" t="s">
        <v>11</v>
      </c>
      <c r="C32" s="17" t="s">
        <v>67</v>
      </c>
      <c r="D32" s="21" t="s">
        <v>110</v>
      </c>
    </row>
    <row r="33" spans="1:5">
      <c r="A33" s="43" t="s">
        <v>75</v>
      </c>
      <c r="B33" s="6" t="s">
        <v>64</v>
      </c>
      <c r="C33" s="18" t="s">
        <v>73</v>
      </c>
      <c r="D33" s="21" t="s">
        <v>111</v>
      </c>
    </row>
    <row r="34" spans="1:5">
      <c r="A34" s="43" t="s">
        <v>76</v>
      </c>
      <c r="B34" s="6" t="s">
        <v>65</v>
      </c>
      <c r="C34" s="18" t="s">
        <v>72</v>
      </c>
      <c r="D34" s="21" t="s">
        <v>112</v>
      </c>
    </row>
    <row r="35" spans="1:5">
      <c r="B35" s="6" t="s">
        <v>66</v>
      </c>
      <c r="C35" s="18" t="s">
        <v>71</v>
      </c>
      <c r="D35" s="21" t="s">
        <v>113</v>
      </c>
    </row>
    <row r="36" spans="1:5">
      <c r="B36" s="6" t="s">
        <v>63</v>
      </c>
      <c r="C36" s="18" t="s">
        <v>70</v>
      </c>
      <c r="D36" s="21" t="s">
        <v>114</v>
      </c>
    </row>
    <row r="37" spans="1:5">
      <c r="B37" s="33" t="s">
        <v>132</v>
      </c>
      <c r="C37" s="18" t="s">
        <v>69</v>
      </c>
      <c r="D37" s="21" t="s">
        <v>115</v>
      </c>
    </row>
    <row r="38" spans="1:5">
      <c r="C38" s="18" t="s">
        <v>74</v>
      </c>
      <c r="D38" s="21" t="s">
        <v>116</v>
      </c>
    </row>
    <row r="39" spans="1:5">
      <c r="A39" s="20" t="s">
        <v>13</v>
      </c>
      <c r="B39" s="7" t="s">
        <v>1</v>
      </c>
      <c r="C39" s="19" t="s">
        <v>68</v>
      </c>
      <c r="D39" s="21" t="s">
        <v>117</v>
      </c>
    </row>
    <row r="40" spans="1:5">
      <c r="A40" s="43" t="s">
        <v>147</v>
      </c>
      <c r="B40" s="8" t="s">
        <v>77</v>
      </c>
      <c r="C40" s="43" t="s">
        <v>132</v>
      </c>
      <c r="D40" s="21" t="s">
        <v>118</v>
      </c>
    </row>
    <row r="41" spans="1:5">
      <c r="A41" s="43" t="s">
        <v>148</v>
      </c>
      <c r="B41" s="8" t="s">
        <v>78</v>
      </c>
      <c r="C41" s="1" t="s">
        <v>589</v>
      </c>
      <c r="D41" s="21" t="s">
        <v>119</v>
      </c>
    </row>
    <row r="42" spans="1:5">
      <c r="A42" s="43" t="s">
        <v>149</v>
      </c>
      <c r="B42" s="8" t="s">
        <v>79</v>
      </c>
      <c r="D42" s="21" t="s">
        <v>120</v>
      </c>
    </row>
    <row r="43" spans="1:5">
      <c r="A43" s="53" t="s">
        <v>132</v>
      </c>
      <c r="B43" t="s">
        <v>132</v>
      </c>
      <c r="D43" s="21" t="s">
        <v>121</v>
      </c>
    </row>
    <row r="44" spans="1:5">
      <c r="B44" s="27">
        <v>43830</v>
      </c>
      <c r="D44" s="21" t="s">
        <v>122</v>
      </c>
    </row>
    <row r="45" spans="1:5">
      <c r="D45" s="1" t="s">
        <v>651</v>
      </c>
    </row>
    <row r="47" spans="1:5">
      <c r="A47" s="218" t="s">
        <v>153</v>
      </c>
      <c r="B47" s="218"/>
      <c r="C47" s="218"/>
      <c r="D47" s="218"/>
      <c r="E47" s="218"/>
    </row>
    <row r="48" spans="1:5" ht="34.5">
      <c r="A48" s="39" t="s">
        <v>154</v>
      </c>
      <c r="B48" s="39" t="s">
        <v>22</v>
      </c>
      <c r="C48" s="39" t="s">
        <v>155</v>
      </c>
      <c r="D48" s="39" t="s">
        <v>156</v>
      </c>
      <c r="E48" s="40" t="s">
        <v>157</v>
      </c>
    </row>
    <row r="49" spans="1:5">
      <c r="A49" s="56" t="s">
        <v>82</v>
      </c>
      <c r="B49" s="56" t="s">
        <v>158</v>
      </c>
      <c r="C49" s="56" t="s">
        <v>159</v>
      </c>
      <c r="D49" s="56" t="s">
        <v>160</v>
      </c>
      <c r="E49" s="35">
        <v>4202</v>
      </c>
    </row>
    <row r="50" spans="1:5" ht="51.75">
      <c r="A50" s="41" t="s">
        <v>82</v>
      </c>
      <c r="B50" s="41" t="s">
        <v>161</v>
      </c>
      <c r="C50" s="41" t="s">
        <v>162</v>
      </c>
      <c r="D50" s="41" t="s">
        <v>163</v>
      </c>
      <c r="E50" s="35">
        <v>4209</v>
      </c>
    </row>
    <row r="51" spans="1:5">
      <c r="A51" s="56" t="s">
        <v>164</v>
      </c>
      <c r="B51" s="56" t="s">
        <v>165</v>
      </c>
      <c r="C51" s="57" t="s">
        <v>166</v>
      </c>
      <c r="D51" s="58" t="s">
        <v>167</v>
      </c>
      <c r="E51" s="35">
        <v>3203</v>
      </c>
    </row>
    <row r="52" spans="1:5" ht="34.5">
      <c r="A52" s="35" t="s">
        <v>80</v>
      </c>
      <c r="B52" s="35" t="s">
        <v>168</v>
      </c>
      <c r="C52" s="35" t="s">
        <v>169</v>
      </c>
      <c r="D52" s="42" t="s">
        <v>170</v>
      </c>
      <c r="E52" s="35" t="s">
        <v>171</v>
      </c>
    </row>
    <row r="53" spans="1:5" ht="69">
      <c r="A53" s="59" t="s">
        <v>172</v>
      </c>
      <c r="B53" s="59" t="s">
        <v>173</v>
      </c>
      <c r="C53" s="60" t="s">
        <v>174</v>
      </c>
      <c r="D53" s="61" t="s">
        <v>175</v>
      </c>
      <c r="E53" s="44" t="s">
        <v>176</v>
      </c>
    </row>
    <row r="54" spans="1:5">
      <c r="A54" s="46" t="s">
        <v>177</v>
      </c>
      <c r="B54" s="48" t="s">
        <v>178</v>
      </c>
      <c r="C54" s="44" t="s">
        <v>179</v>
      </c>
      <c r="D54" s="54" t="s">
        <v>180</v>
      </c>
      <c r="E54" s="44">
        <v>3312</v>
      </c>
    </row>
    <row r="55" spans="1:5">
      <c r="A55" s="35" t="s">
        <v>106</v>
      </c>
      <c r="B55" s="49"/>
      <c r="C55" s="36" t="s">
        <v>181</v>
      </c>
      <c r="D55" s="37" t="s">
        <v>182</v>
      </c>
      <c r="E55" s="35">
        <v>3832</v>
      </c>
    </row>
    <row r="56" spans="1:5">
      <c r="A56" s="35" t="s">
        <v>98</v>
      </c>
      <c r="B56" s="50"/>
      <c r="C56" s="36" t="s">
        <v>183</v>
      </c>
      <c r="D56" s="37" t="s">
        <v>184</v>
      </c>
      <c r="E56" s="35">
        <v>3420</v>
      </c>
    </row>
    <row r="57" spans="1:5" ht="34.5">
      <c r="A57" s="56" t="s">
        <v>185</v>
      </c>
      <c r="B57" s="56" t="s">
        <v>186</v>
      </c>
      <c r="C57" s="56" t="s">
        <v>187</v>
      </c>
      <c r="D57" s="58" t="s">
        <v>188</v>
      </c>
      <c r="E57" s="35">
        <v>3505240</v>
      </c>
    </row>
    <row r="58" spans="1:5">
      <c r="A58" s="35" t="s">
        <v>98</v>
      </c>
      <c r="B58" s="48" t="s">
        <v>189</v>
      </c>
      <c r="C58" s="35" t="s">
        <v>190</v>
      </c>
      <c r="D58" s="42" t="s">
        <v>191</v>
      </c>
      <c r="E58" s="35">
        <v>3415</v>
      </c>
    </row>
    <row r="59" spans="1:5">
      <c r="A59" s="35" t="s">
        <v>106</v>
      </c>
      <c r="B59" s="49"/>
      <c r="C59" s="35" t="s">
        <v>181</v>
      </c>
      <c r="D59" s="42" t="s">
        <v>182</v>
      </c>
      <c r="E59" s="35">
        <v>3832</v>
      </c>
    </row>
    <row r="60" spans="1:5">
      <c r="A60" s="46" t="s">
        <v>192</v>
      </c>
      <c r="B60" s="49"/>
      <c r="C60" s="35" t="s">
        <v>193</v>
      </c>
      <c r="D60" s="42" t="s">
        <v>194</v>
      </c>
      <c r="E60" s="35">
        <v>4133</v>
      </c>
    </row>
    <row r="61" spans="1:5">
      <c r="A61" s="47"/>
      <c r="B61" s="50"/>
      <c r="C61" s="35" t="s">
        <v>195</v>
      </c>
      <c r="D61" s="42" t="s">
        <v>196</v>
      </c>
      <c r="E61" s="35">
        <v>3312</v>
      </c>
    </row>
    <row r="62" spans="1:5">
      <c r="A62" s="59" t="s">
        <v>197</v>
      </c>
      <c r="B62" s="59" t="s">
        <v>198</v>
      </c>
      <c r="C62" s="56" t="s">
        <v>199</v>
      </c>
      <c r="D62" s="58" t="s">
        <v>200</v>
      </c>
      <c r="E62" s="35">
        <v>3311</v>
      </c>
    </row>
    <row r="63" spans="1:5" ht="51.75">
      <c r="A63" s="62"/>
      <c r="B63" s="62"/>
      <c r="C63" s="56" t="s">
        <v>201</v>
      </c>
      <c r="D63" s="58" t="s">
        <v>202</v>
      </c>
      <c r="E63" s="35" t="s">
        <v>203</v>
      </c>
    </row>
    <row r="64" spans="1:5">
      <c r="A64" s="35" t="s">
        <v>204</v>
      </c>
      <c r="B64" s="35" t="s">
        <v>205</v>
      </c>
      <c r="C64" s="35" t="s">
        <v>206</v>
      </c>
      <c r="D64" s="37" t="s">
        <v>207</v>
      </c>
      <c r="E64" s="35">
        <v>3412</v>
      </c>
    </row>
    <row r="65" spans="1:5">
      <c r="A65" s="59" t="s">
        <v>87</v>
      </c>
      <c r="B65" s="63" t="s">
        <v>208</v>
      </c>
      <c r="C65" s="64" t="s">
        <v>209</v>
      </c>
      <c r="D65" s="65" t="s">
        <v>210</v>
      </c>
      <c r="E65" s="44">
        <v>4223</v>
      </c>
    </row>
    <row r="66" spans="1:5">
      <c r="A66" s="46" t="s">
        <v>87</v>
      </c>
      <c r="B66" s="46" t="s">
        <v>211</v>
      </c>
      <c r="C66" s="44" t="s">
        <v>212</v>
      </c>
      <c r="D66" s="55" t="s">
        <v>213</v>
      </c>
      <c r="E66" s="44">
        <v>4223</v>
      </c>
    </row>
    <row r="67" spans="1:5">
      <c r="A67" s="56" t="s">
        <v>214</v>
      </c>
      <c r="B67" s="56" t="s">
        <v>215</v>
      </c>
      <c r="C67" s="56" t="s">
        <v>216</v>
      </c>
      <c r="D67" s="66" t="s">
        <v>217</v>
      </c>
      <c r="E67" s="35">
        <v>3921</v>
      </c>
    </row>
    <row r="68" spans="1:5">
      <c r="A68" s="35" t="s">
        <v>218</v>
      </c>
      <c r="B68" s="35" t="s">
        <v>219</v>
      </c>
      <c r="C68" s="36" t="s">
        <v>220</v>
      </c>
      <c r="D68" s="37" t="s">
        <v>221</v>
      </c>
      <c r="E68" s="35">
        <v>3120</v>
      </c>
    </row>
    <row r="69" spans="1:5">
      <c r="A69" s="56" t="s">
        <v>222</v>
      </c>
      <c r="B69" s="56" t="s">
        <v>223</v>
      </c>
      <c r="C69" s="56" t="s">
        <v>224</v>
      </c>
      <c r="D69" s="66" t="s">
        <v>225</v>
      </c>
      <c r="E69" s="35">
        <v>3104</v>
      </c>
    </row>
    <row r="70" spans="1:5">
      <c r="A70" s="35" t="s">
        <v>226</v>
      </c>
      <c r="B70" s="35" t="s">
        <v>227</v>
      </c>
      <c r="C70" s="35" t="s">
        <v>228</v>
      </c>
      <c r="D70" s="37" t="s">
        <v>229</v>
      </c>
      <c r="E70" s="35">
        <v>3135</v>
      </c>
    </row>
    <row r="71" spans="1:5" ht="34.5">
      <c r="A71" s="59" t="s">
        <v>230</v>
      </c>
      <c r="B71" s="56" t="s">
        <v>231</v>
      </c>
      <c r="C71" s="60" t="s">
        <v>232</v>
      </c>
      <c r="D71" s="61" t="s">
        <v>233</v>
      </c>
      <c r="E71" s="44" t="s">
        <v>234</v>
      </c>
    </row>
    <row r="72" spans="1:5">
      <c r="A72" s="62"/>
      <c r="B72" s="56" t="s">
        <v>235</v>
      </c>
      <c r="C72" s="67"/>
      <c r="D72" s="68"/>
      <c r="E72" s="45"/>
    </row>
    <row r="73" spans="1:5">
      <c r="A73" s="46" t="s">
        <v>236</v>
      </c>
      <c r="B73" s="46" t="s">
        <v>237</v>
      </c>
      <c r="C73" s="35" t="s">
        <v>238</v>
      </c>
      <c r="D73" s="37" t="s">
        <v>239</v>
      </c>
      <c r="E73" s="35">
        <v>3207</v>
      </c>
    </row>
    <row r="74" spans="1:5">
      <c r="A74" s="47"/>
      <c r="B74" s="47"/>
      <c r="C74" s="35" t="s">
        <v>240</v>
      </c>
      <c r="D74" s="37" t="s">
        <v>241</v>
      </c>
      <c r="E74" s="35">
        <v>3210</v>
      </c>
    </row>
    <row r="75" spans="1:5" ht="34.5">
      <c r="A75" s="56" t="s">
        <v>81</v>
      </c>
      <c r="B75" s="56" t="s">
        <v>242</v>
      </c>
      <c r="C75" s="56" t="s">
        <v>243</v>
      </c>
      <c r="D75" s="66" t="s">
        <v>244</v>
      </c>
      <c r="E75" s="35">
        <v>3942</v>
      </c>
    </row>
    <row r="76" spans="1:5">
      <c r="A76" s="35" t="s">
        <v>245</v>
      </c>
      <c r="B76" s="35" t="s">
        <v>246</v>
      </c>
      <c r="C76" s="36" t="s">
        <v>247</v>
      </c>
      <c r="D76" s="37" t="s">
        <v>248</v>
      </c>
      <c r="E76" s="36">
        <v>4131</v>
      </c>
    </row>
    <row r="77" spans="1:5" ht="34.5">
      <c r="A77" s="56" t="s">
        <v>249</v>
      </c>
      <c r="B77" s="56" t="s">
        <v>42</v>
      </c>
      <c r="C77" s="56" t="s">
        <v>250</v>
      </c>
      <c r="D77" s="69" t="s">
        <v>251</v>
      </c>
      <c r="E77" s="38">
        <v>3324</v>
      </c>
    </row>
    <row r="81" spans="1:3">
      <c r="A81" s="70" t="s">
        <v>22</v>
      </c>
    </row>
    <row r="82" spans="1:3">
      <c r="A82" s="56" t="s">
        <v>158</v>
      </c>
      <c r="B82">
        <v>1</v>
      </c>
      <c r="C82" s="78" t="s">
        <v>35</v>
      </c>
    </row>
    <row r="83" spans="1:3">
      <c r="A83" s="41" t="s">
        <v>161</v>
      </c>
      <c r="B83">
        <v>2</v>
      </c>
      <c r="C83" s="79" t="s">
        <v>261</v>
      </c>
    </row>
    <row r="84" spans="1:3">
      <c r="A84" s="56" t="s">
        <v>165</v>
      </c>
      <c r="B84">
        <v>3</v>
      </c>
      <c r="C84" t="s">
        <v>262</v>
      </c>
    </row>
    <row r="85" spans="1:3">
      <c r="A85" s="35" t="s">
        <v>168</v>
      </c>
      <c r="B85">
        <v>4</v>
      </c>
      <c r="C85" s="80" t="s">
        <v>168</v>
      </c>
    </row>
    <row r="86" spans="1:3">
      <c r="A86" s="59" t="s">
        <v>173</v>
      </c>
      <c r="B86">
        <v>5</v>
      </c>
      <c r="C86" s="71" t="s">
        <v>263</v>
      </c>
    </row>
    <row r="87" spans="1:3">
      <c r="A87" s="48" t="s">
        <v>178</v>
      </c>
      <c r="B87">
        <v>6</v>
      </c>
      <c r="C87" s="81" t="s">
        <v>219</v>
      </c>
    </row>
    <row r="88" spans="1:3">
      <c r="A88" s="56" t="s">
        <v>186</v>
      </c>
      <c r="B88">
        <v>7</v>
      </c>
      <c r="C88" s="82" t="s">
        <v>264</v>
      </c>
    </row>
    <row r="89" spans="1:3">
      <c r="A89" s="48" t="s">
        <v>189</v>
      </c>
      <c r="B89">
        <v>8</v>
      </c>
      <c r="C89" s="83" t="s">
        <v>42</v>
      </c>
    </row>
    <row r="90" spans="1:3">
      <c r="A90" s="59" t="s">
        <v>198</v>
      </c>
      <c r="B90">
        <v>9</v>
      </c>
      <c r="C90" s="84" t="s">
        <v>265</v>
      </c>
    </row>
    <row r="91" spans="1:3">
      <c r="A91" s="35" t="s">
        <v>205</v>
      </c>
      <c r="B91">
        <v>10</v>
      </c>
      <c r="C91" t="s">
        <v>266</v>
      </c>
    </row>
    <row r="92" spans="1:3">
      <c r="A92" s="63" t="s">
        <v>208</v>
      </c>
      <c r="B92">
        <v>11</v>
      </c>
      <c r="C92" t="s">
        <v>38</v>
      </c>
    </row>
    <row r="93" spans="1:3">
      <c r="A93" s="46" t="s">
        <v>211</v>
      </c>
      <c r="B93">
        <v>12</v>
      </c>
      <c r="C93" t="s">
        <v>211</v>
      </c>
    </row>
    <row r="94" spans="1:3">
      <c r="A94" s="56" t="s">
        <v>215</v>
      </c>
      <c r="B94">
        <v>13</v>
      </c>
      <c r="C94" t="s">
        <v>267</v>
      </c>
    </row>
    <row r="95" spans="1:3">
      <c r="A95" s="35" t="s">
        <v>219</v>
      </c>
      <c r="B95">
        <v>14</v>
      </c>
      <c r="C95" t="s">
        <v>44</v>
      </c>
    </row>
    <row r="96" spans="1:3">
      <c r="A96" s="56" t="s">
        <v>223</v>
      </c>
      <c r="B96">
        <v>15</v>
      </c>
      <c r="C96" t="s">
        <v>268</v>
      </c>
    </row>
    <row r="97" spans="1:3">
      <c r="A97" s="35" t="s">
        <v>227</v>
      </c>
      <c r="B97">
        <v>16</v>
      </c>
      <c r="C97" t="s">
        <v>269</v>
      </c>
    </row>
    <row r="98" spans="1:3">
      <c r="A98" s="56" t="s">
        <v>231</v>
      </c>
      <c r="B98">
        <v>17</v>
      </c>
      <c r="C98" t="s">
        <v>270</v>
      </c>
    </row>
    <row r="99" spans="1:3">
      <c r="A99" s="56" t="s">
        <v>235</v>
      </c>
      <c r="B99">
        <v>18</v>
      </c>
      <c r="C99" t="s">
        <v>271</v>
      </c>
    </row>
    <row r="100" spans="1:3">
      <c r="A100" s="46" t="s">
        <v>252</v>
      </c>
      <c r="B100">
        <v>19</v>
      </c>
      <c r="C100" t="s">
        <v>272</v>
      </c>
    </row>
    <row r="101" spans="1:3">
      <c r="A101" s="56" t="s">
        <v>242</v>
      </c>
      <c r="B101">
        <v>20</v>
      </c>
    </row>
    <row r="102" spans="1:3">
      <c r="A102" s="35" t="s">
        <v>246</v>
      </c>
      <c r="B102">
        <v>21</v>
      </c>
    </row>
    <row r="103" spans="1:3">
      <c r="A103" s="56" t="s">
        <v>42</v>
      </c>
      <c r="B103">
        <v>22</v>
      </c>
    </row>
  </sheetData>
  <sheetProtection selectLockedCells="1" selectUnlockedCells="1"/>
  <customSheetViews>
    <customSheetView guid="{70BCCCD0-0555-4A3F-B704-23175ACFFA82}" state="hidden">
      <selection activeCell="C12" sqref="C12"/>
      <pageMargins left="0.7" right="0.7" top="0.75" bottom="0.75" header="0.3" footer="0.3"/>
      <pageSetup orientation="portrait" r:id="rId1"/>
    </customSheetView>
  </customSheetViews>
  <mergeCells count="4">
    <mergeCell ref="A10:A13"/>
    <mergeCell ref="A14:A18"/>
    <mergeCell ref="A19:A29"/>
    <mergeCell ref="A47:E47"/>
  </mergeCells>
  <hyperlinks>
    <hyperlink ref="D51" r:id="rId2" xr:uid="{00000000-0004-0000-0600-000000000000}"/>
    <hyperlink ref="D52" r:id="rId3" display="lacosta@minvivienda.gov.co" xr:uid="{00000000-0004-0000-0600-000001000000}"/>
    <hyperlink ref="D62" r:id="rId4" xr:uid="{00000000-0004-0000-0600-000002000000}"/>
    <hyperlink ref="D63" r:id="rId5" xr:uid="{00000000-0004-0000-0600-000003000000}"/>
    <hyperlink ref="D64" r:id="rId6" xr:uid="{00000000-0004-0000-0600-000004000000}"/>
    <hyperlink ref="D66" r:id="rId7" xr:uid="{00000000-0004-0000-0600-000005000000}"/>
    <hyperlink ref="D67" r:id="rId8" xr:uid="{00000000-0004-0000-0600-000006000000}"/>
    <hyperlink ref="D69" r:id="rId9" xr:uid="{00000000-0004-0000-0600-000007000000}"/>
    <hyperlink ref="D74" r:id="rId10" xr:uid="{00000000-0004-0000-0600-000008000000}"/>
    <hyperlink ref="D71" r:id="rId11" display="jcardenas@minvivienda.gov.co" xr:uid="{00000000-0004-0000-0600-000009000000}"/>
    <hyperlink ref="D54" r:id="rId12" xr:uid="{00000000-0004-0000-0600-00000A000000}"/>
    <hyperlink ref="D68" r:id="rId13" xr:uid="{00000000-0004-0000-0600-00000B000000}"/>
    <hyperlink ref="D70" r:id="rId14" xr:uid="{00000000-0004-0000-0600-00000C000000}"/>
    <hyperlink ref="D65" r:id="rId15" xr:uid="{00000000-0004-0000-0600-00000D000000}"/>
    <hyperlink ref="D73" r:id="rId16" xr:uid="{00000000-0004-0000-0600-00000E000000}"/>
    <hyperlink ref="D75" r:id="rId17" xr:uid="{00000000-0004-0000-0600-00000F000000}"/>
    <hyperlink ref="D59" r:id="rId18" xr:uid="{00000000-0004-0000-0600-000010000000}"/>
    <hyperlink ref="D55" r:id="rId19" xr:uid="{00000000-0004-0000-0600-000011000000}"/>
    <hyperlink ref="D56" r:id="rId20" xr:uid="{00000000-0004-0000-0600-000012000000}"/>
    <hyperlink ref="D76" r:id="rId21" xr:uid="{00000000-0004-0000-0600-000013000000}"/>
    <hyperlink ref="D60" r:id="rId22" xr:uid="{00000000-0004-0000-0600-000014000000}"/>
    <hyperlink ref="D77" r:id="rId23" display="jcardenas@minvivienda.gov.co" xr:uid="{00000000-0004-0000-0600-000015000000}"/>
  </hyperlinks>
  <pageMargins left="0.7" right="0.7" top="0.75" bottom="0.75" header="0.3" footer="0.3"/>
  <pageSetup orientation="portrait" r:id="rId2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5"/>
  <dimension ref="A1:AA121"/>
  <sheetViews>
    <sheetView workbookViewId="0">
      <selection activeCell="F24" sqref="F24:F25"/>
    </sheetView>
  </sheetViews>
  <sheetFormatPr baseColWidth="10" defaultRowHeight="15"/>
  <cols>
    <col min="1" max="1" width="57.5703125" bestFit="1" customWidth="1"/>
    <col min="2" max="2" width="29.7109375" bestFit="1" customWidth="1"/>
    <col min="4" max="4" width="12" customWidth="1"/>
    <col min="5" max="5" width="22.140625" bestFit="1" customWidth="1"/>
    <col min="7" max="7" width="66.5703125" customWidth="1"/>
    <col min="8" max="8" width="89.28515625" customWidth="1"/>
    <col min="9" max="9" width="25.42578125" bestFit="1" customWidth="1"/>
    <col min="10" max="10" width="49.42578125" bestFit="1" customWidth="1"/>
    <col min="11" max="11" width="57.7109375" bestFit="1" customWidth="1"/>
    <col min="12" max="12" width="43.85546875" bestFit="1" customWidth="1"/>
    <col min="13" max="13" width="57" customWidth="1"/>
    <col min="14" max="14" width="53.28515625" bestFit="1" customWidth="1"/>
    <col min="15" max="15" width="70.5703125" bestFit="1" customWidth="1"/>
    <col min="16" max="16" width="93.42578125" bestFit="1" customWidth="1"/>
    <col min="17" max="17" width="35.140625" customWidth="1"/>
    <col min="18" max="18" width="39.5703125" bestFit="1" customWidth="1"/>
    <col min="19" max="19" width="50.140625" customWidth="1"/>
    <col min="20" max="20" width="38.5703125" customWidth="1"/>
    <col min="21" max="21" width="67.5703125" bestFit="1" customWidth="1"/>
    <col min="22" max="22" width="42" bestFit="1" customWidth="1"/>
    <col min="23" max="23" width="79.7109375" bestFit="1" customWidth="1"/>
    <col min="24" max="24" width="90.5703125" bestFit="1" customWidth="1"/>
    <col min="25" max="25" width="62.85546875" bestFit="1" customWidth="1"/>
  </cols>
  <sheetData>
    <row r="1" spans="1:27">
      <c r="A1" s="78" t="s">
        <v>35</v>
      </c>
      <c r="B1" t="s">
        <v>275</v>
      </c>
      <c r="C1">
        <v>1</v>
      </c>
      <c r="D1" t="s">
        <v>273</v>
      </c>
      <c r="E1" s="85" t="s">
        <v>274</v>
      </c>
      <c r="G1" s="72" t="s">
        <v>88</v>
      </c>
      <c r="H1" t="s">
        <v>82</v>
      </c>
      <c r="I1" t="s">
        <v>81</v>
      </c>
      <c r="J1" t="s">
        <v>80</v>
      </c>
      <c r="K1" t="s">
        <v>120</v>
      </c>
      <c r="L1" t="s">
        <v>121</v>
      </c>
      <c r="M1" t="s">
        <v>119</v>
      </c>
      <c r="N1" t="s">
        <v>122</v>
      </c>
      <c r="O1" t="s">
        <v>112</v>
      </c>
      <c r="P1" t="s">
        <v>116</v>
      </c>
      <c r="Q1" s="87" t="s">
        <v>287</v>
      </c>
      <c r="R1" t="s">
        <v>89</v>
      </c>
      <c r="S1" t="s">
        <v>290</v>
      </c>
      <c r="T1" t="s">
        <v>249</v>
      </c>
      <c r="U1" t="s">
        <v>293</v>
      </c>
      <c r="V1" s="87" t="s">
        <v>122</v>
      </c>
      <c r="W1" t="s">
        <v>296</v>
      </c>
      <c r="X1" t="s">
        <v>303</v>
      </c>
      <c r="Y1" t="s">
        <v>98</v>
      </c>
    </row>
    <row r="2" spans="1:27">
      <c r="A2" s="79" t="s">
        <v>261</v>
      </c>
      <c r="B2" t="s">
        <v>590</v>
      </c>
      <c r="C2">
        <v>2</v>
      </c>
      <c r="D2">
        <v>1</v>
      </c>
      <c r="E2" s="85" t="s">
        <v>88</v>
      </c>
      <c r="G2" s="75" t="s">
        <v>87</v>
      </c>
      <c r="K2" t="s">
        <v>111</v>
      </c>
      <c r="L2" t="s">
        <v>111</v>
      </c>
      <c r="M2" t="s">
        <v>280</v>
      </c>
      <c r="N2" t="s">
        <v>111</v>
      </c>
      <c r="O2" t="s">
        <v>111</v>
      </c>
      <c r="P2" t="s">
        <v>284</v>
      </c>
      <c r="Q2" t="s">
        <v>111</v>
      </c>
      <c r="R2" s="78" t="s">
        <v>87</v>
      </c>
      <c r="V2" t="s">
        <v>111</v>
      </c>
      <c r="W2" t="s">
        <v>297</v>
      </c>
      <c r="X2" t="s">
        <v>304</v>
      </c>
      <c r="Y2" t="s">
        <v>100</v>
      </c>
    </row>
    <row r="3" spans="1:27">
      <c r="A3" t="s">
        <v>262</v>
      </c>
      <c r="B3" t="s">
        <v>277</v>
      </c>
      <c r="C3">
        <v>3</v>
      </c>
      <c r="D3">
        <v>1</v>
      </c>
      <c r="E3" s="86" t="s">
        <v>87</v>
      </c>
      <c r="G3" s="75"/>
      <c r="P3" t="s">
        <v>114</v>
      </c>
      <c r="W3" t="s">
        <v>298</v>
      </c>
      <c r="X3" t="s">
        <v>106</v>
      </c>
      <c r="Y3" s="87" t="s">
        <v>309</v>
      </c>
    </row>
    <row r="4" spans="1:27">
      <c r="A4" s="80" t="s">
        <v>168</v>
      </c>
      <c r="B4" t="s">
        <v>278</v>
      </c>
      <c r="C4">
        <v>4</v>
      </c>
      <c r="E4" s="75"/>
      <c r="G4">
        <v>1</v>
      </c>
      <c r="H4">
        <v>2</v>
      </c>
      <c r="I4">
        <v>3</v>
      </c>
      <c r="J4">
        <v>4</v>
      </c>
      <c r="K4">
        <v>5</v>
      </c>
      <c r="L4">
        <v>6</v>
      </c>
      <c r="M4">
        <v>7</v>
      </c>
      <c r="N4">
        <v>8</v>
      </c>
      <c r="O4">
        <v>9</v>
      </c>
      <c r="P4" s="87" t="s">
        <v>285</v>
      </c>
      <c r="W4" t="s">
        <v>299</v>
      </c>
      <c r="X4" t="s">
        <v>305</v>
      </c>
    </row>
    <row r="5" spans="1:27">
      <c r="A5" s="71" t="s">
        <v>263</v>
      </c>
      <c r="B5" t="s">
        <v>276</v>
      </c>
      <c r="C5">
        <v>5</v>
      </c>
      <c r="P5" s="78" t="s">
        <v>236</v>
      </c>
      <c r="W5" t="s">
        <v>94</v>
      </c>
      <c r="X5" t="s">
        <v>306</v>
      </c>
    </row>
    <row r="6" spans="1:27">
      <c r="A6" s="81" t="s">
        <v>219</v>
      </c>
      <c r="B6" t="s">
        <v>279</v>
      </c>
      <c r="C6">
        <v>6</v>
      </c>
      <c r="G6" s="72"/>
      <c r="W6" t="s">
        <v>300</v>
      </c>
      <c r="X6" t="s">
        <v>103</v>
      </c>
      <c r="Y6">
        <v>19</v>
      </c>
    </row>
    <row r="7" spans="1:27">
      <c r="A7" s="82" t="s">
        <v>264</v>
      </c>
      <c r="B7" t="s">
        <v>281</v>
      </c>
      <c r="C7">
        <v>7</v>
      </c>
      <c r="G7" s="74" t="s">
        <v>35</v>
      </c>
      <c r="H7" t="s">
        <v>310</v>
      </c>
      <c r="I7" t="s">
        <v>316</v>
      </c>
      <c r="J7" t="s">
        <v>256</v>
      </c>
      <c r="K7" t="s">
        <v>325</v>
      </c>
      <c r="L7" s="72" t="s">
        <v>344</v>
      </c>
      <c r="M7" t="s">
        <v>338</v>
      </c>
      <c r="N7" t="s">
        <v>368</v>
      </c>
      <c r="O7" t="s">
        <v>391</v>
      </c>
      <c r="P7">
        <v>10</v>
      </c>
      <c r="Q7">
        <v>11</v>
      </c>
      <c r="R7">
        <v>12</v>
      </c>
      <c r="S7">
        <v>13</v>
      </c>
      <c r="T7">
        <v>14</v>
      </c>
      <c r="U7">
        <v>15</v>
      </c>
      <c r="V7">
        <v>16</v>
      </c>
      <c r="W7" t="s">
        <v>96</v>
      </c>
      <c r="X7" t="s">
        <v>110</v>
      </c>
    </row>
    <row r="8" spans="1:27">
      <c r="A8" s="83" t="s">
        <v>42</v>
      </c>
      <c r="B8" t="s">
        <v>282</v>
      </c>
      <c r="C8">
        <v>8</v>
      </c>
      <c r="G8" s="72" t="s">
        <v>257</v>
      </c>
      <c r="H8" t="s">
        <v>311</v>
      </c>
      <c r="I8" s="74" t="s">
        <v>260</v>
      </c>
      <c r="J8" t="s">
        <v>320</v>
      </c>
      <c r="K8" t="s">
        <v>35</v>
      </c>
      <c r="L8" t="s">
        <v>345</v>
      </c>
      <c r="M8" t="s">
        <v>256</v>
      </c>
      <c r="N8" t="s">
        <v>369</v>
      </c>
      <c r="O8" t="s">
        <v>392</v>
      </c>
      <c r="P8" s="72" t="s">
        <v>409</v>
      </c>
      <c r="X8" t="s">
        <v>109</v>
      </c>
      <c r="Z8" s="87"/>
      <c r="AA8" s="87"/>
    </row>
    <row r="9" spans="1:27">
      <c r="A9" s="84" t="s">
        <v>265</v>
      </c>
      <c r="B9" t="s">
        <v>283</v>
      </c>
      <c r="C9">
        <v>9</v>
      </c>
      <c r="G9" t="s">
        <v>256</v>
      </c>
      <c r="H9" t="s">
        <v>312</v>
      </c>
      <c r="I9" s="74" t="s">
        <v>317</v>
      </c>
      <c r="J9" t="s">
        <v>321</v>
      </c>
      <c r="K9" t="s">
        <v>326</v>
      </c>
      <c r="L9" t="s">
        <v>346</v>
      </c>
      <c r="M9" t="s">
        <v>358</v>
      </c>
      <c r="N9" t="s">
        <v>370</v>
      </c>
      <c r="O9" t="s">
        <v>393</v>
      </c>
      <c r="P9" t="s">
        <v>410</v>
      </c>
      <c r="X9" t="s">
        <v>107</v>
      </c>
      <c r="AA9" s="87"/>
    </row>
    <row r="10" spans="1:27">
      <c r="A10" t="s">
        <v>266</v>
      </c>
      <c r="B10" t="s">
        <v>286</v>
      </c>
      <c r="C10">
        <v>10</v>
      </c>
      <c r="H10" s="74" t="s">
        <v>260</v>
      </c>
      <c r="I10" s="74" t="s">
        <v>318</v>
      </c>
      <c r="J10" t="s">
        <v>322</v>
      </c>
      <c r="K10" t="s">
        <v>327</v>
      </c>
      <c r="L10" s="72" t="s">
        <v>347</v>
      </c>
      <c r="M10" s="72" t="s">
        <v>359</v>
      </c>
      <c r="N10" t="s">
        <v>371</v>
      </c>
      <c r="O10" t="s">
        <v>395</v>
      </c>
      <c r="P10" t="s">
        <v>411</v>
      </c>
      <c r="Q10" s="87" t="s">
        <v>436</v>
      </c>
      <c r="R10" t="s">
        <v>438</v>
      </c>
      <c r="S10" s="72" t="s">
        <v>235</v>
      </c>
      <c r="T10" s="74" t="s">
        <v>260</v>
      </c>
      <c r="U10" t="s">
        <v>459</v>
      </c>
      <c r="V10" s="87" t="s">
        <v>368</v>
      </c>
      <c r="AA10" s="87"/>
    </row>
    <row r="11" spans="1:27">
      <c r="A11" t="s">
        <v>38</v>
      </c>
      <c r="B11" t="s">
        <v>288</v>
      </c>
      <c r="C11">
        <v>11</v>
      </c>
      <c r="H11" s="74" t="s">
        <v>313</v>
      </c>
      <c r="I11" s="74" t="s">
        <v>319</v>
      </c>
      <c r="J11" t="s">
        <v>323</v>
      </c>
      <c r="K11" t="s">
        <v>328</v>
      </c>
      <c r="L11" s="74" t="s">
        <v>348</v>
      </c>
      <c r="M11" s="72" t="s">
        <v>360</v>
      </c>
      <c r="N11" s="72" t="s">
        <v>257</v>
      </c>
      <c r="O11" t="s">
        <v>396</v>
      </c>
      <c r="P11" t="s">
        <v>412</v>
      </c>
      <c r="Q11" s="87" t="s">
        <v>338</v>
      </c>
      <c r="R11" t="s">
        <v>439</v>
      </c>
      <c r="S11" s="72" t="s">
        <v>455</v>
      </c>
      <c r="U11" t="s">
        <v>338</v>
      </c>
      <c r="V11" s="87" t="s">
        <v>369</v>
      </c>
      <c r="W11">
        <v>17</v>
      </c>
      <c r="Z11" s="87"/>
      <c r="AA11" s="87"/>
    </row>
    <row r="12" spans="1:27">
      <c r="A12" t="s">
        <v>211</v>
      </c>
      <c r="B12" t="s">
        <v>289</v>
      </c>
      <c r="C12">
        <v>12</v>
      </c>
      <c r="G12" s="76"/>
      <c r="H12" s="74" t="s">
        <v>314</v>
      </c>
      <c r="J12" t="s">
        <v>324</v>
      </c>
      <c r="K12" t="s">
        <v>329</v>
      </c>
      <c r="L12" s="74" t="s">
        <v>260</v>
      </c>
      <c r="M12" s="74" t="s">
        <v>351</v>
      </c>
      <c r="N12" s="72" t="s">
        <v>372</v>
      </c>
      <c r="O12" t="s">
        <v>397</v>
      </c>
      <c r="P12" t="s">
        <v>413</v>
      </c>
      <c r="Q12" s="89" t="s">
        <v>256</v>
      </c>
      <c r="R12" t="s">
        <v>440</v>
      </c>
      <c r="S12" s="72" t="s">
        <v>456</v>
      </c>
      <c r="U12" t="s">
        <v>256</v>
      </c>
      <c r="V12" s="87" t="s">
        <v>370</v>
      </c>
      <c r="X12">
        <v>18</v>
      </c>
      <c r="AA12" s="87"/>
    </row>
    <row r="13" spans="1:27">
      <c r="A13" t="s">
        <v>267</v>
      </c>
      <c r="B13" t="s">
        <v>291</v>
      </c>
      <c r="C13">
        <v>13</v>
      </c>
      <c r="G13" s="76" t="s">
        <v>259</v>
      </c>
      <c r="H13" s="72" t="s">
        <v>315</v>
      </c>
      <c r="K13" t="s">
        <v>330</v>
      </c>
      <c r="L13" s="74" t="s">
        <v>349</v>
      </c>
      <c r="M13" s="74" t="s">
        <v>361</v>
      </c>
      <c r="N13" t="s">
        <v>256</v>
      </c>
      <c r="O13" s="72" t="s">
        <v>257</v>
      </c>
      <c r="P13" t="s">
        <v>414</v>
      </c>
      <c r="Q13" s="89" t="s">
        <v>38</v>
      </c>
      <c r="R13" t="s">
        <v>441</v>
      </c>
      <c r="S13" t="s">
        <v>338</v>
      </c>
      <c r="U13" t="s">
        <v>460</v>
      </c>
      <c r="V13" s="87" t="s">
        <v>371</v>
      </c>
      <c r="W13" t="s">
        <v>35</v>
      </c>
      <c r="AA13" s="87"/>
    </row>
    <row r="14" spans="1:27">
      <c r="A14" t="s">
        <v>44</v>
      </c>
      <c r="B14" t="s">
        <v>292</v>
      </c>
      <c r="C14">
        <v>14</v>
      </c>
      <c r="G14" s="77" t="s">
        <v>260</v>
      </c>
      <c r="K14" t="s">
        <v>331</v>
      </c>
      <c r="L14" s="74" t="s">
        <v>350</v>
      </c>
      <c r="M14" s="74" t="s">
        <v>362</v>
      </c>
      <c r="N14" t="s">
        <v>320</v>
      </c>
      <c r="O14" s="72" t="s">
        <v>398</v>
      </c>
      <c r="Q14" s="87"/>
      <c r="R14" t="s">
        <v>442</v>
      </c>
      <c r="S14" t="s">
        <v>342</v>
      </c>
      <c r="U14" t="s">
        <v>351</v>
      </c>
      <c r="V14" s="88" t="s">
        <v>257</v>
      </c>
      <c r="W14" t="s">
        <v>469</v>
      </c>
      <c r="Y14" t="s">
        <v>256</v>
      </c>
    </row>
    <row r="15" spans="1:27">
      <c r="A15" t="s">
        <v>268</v>
      </c>
      <c r="B15" t="s">
        <v>294</v>
      </c>
      <c r="C15">
        <v>15</v>
      </c>
      <c r="G15" s="75"/>
      <c r="K15" t="s">
        <v>332</v>
      </c>
      <c r="L15" s="74" t="s">
        <v>351</v>
      </c>
      <c r="M15" s="74" t="s">
        <v>363</v>
      </c>
      <c r="N15" s="74" t="s">
        <v>373</v>
      </c>
      <c r="O15" s="72" t="s">
        <v>399</v>
      </c>
      <c r="Q15" s="88"/>
      <c r="R15" t="s">
        <v>443</v>
      </c>
      <c r="S15" s="72"/>
      <c r="U15" t="s">
        <v>461</v>
      </c>
      <c r="V15" s="88" t="s">
        <v>372</v>
      </c>
      <c r="W15" s="72" t="s">
        <v>257</v>
      </c>
      <c r="X15" s="74" t="s">
        <v>337</v>
      </c>
      <c r="Y15" t="s">
        <v>351</v>
      </c>
    </row>
    <row r="16" spans="1:27">
      <c r="A16" t="s">
        <v>269</v>
      </c>
      <c r="B16" t="s">
        <v>295</v>
      </c>
      <c r="C16">
        <v>16</v>
      </c>
      <c r="G16" s="76"/>
      <c r="H16" s="77"/>
      <c r="K16" t="s">
        <v>333</v>
      </c>
      <c r="L16" s="74" t="s">
        <v>352</v>
      </c>
      <c r="N16" s="74" t="s">
        <v>374</v>
      </c>
      <c r="O16" s="74" t="s">
        <v>338</v>
      </c>
      <c r="P16" s="72" t="s">
        <v>416</v>
      </c>
      <c r="Q16" s="87"/>
      <c r="R16" t="s">
        <v>444</v>
      </c>
      <c r="U16" t="s">
        <v>462</v>
      </c>
      <c r="V16" s="87" t="s">
        <v>256</v>
      </c>
      <c r="W16" t="s">
        <v>338</v>
      </c>
      <c r="X16" t="s">
        <v>256</v>
      </c>
      <c r="Y16" s="74" t="s">
        <v>319</v>
      </c>
    </row>
    <row r="17" spans="1:26">
      <c r="A17" t="s">
        <v>270</v>
      </c>
      <c r="B17" t="s">
        <v>301</v>
      </c>
      <c r="C17">
        <v>17</v>
      </c>
      <c r="K17" t="s">
        <v>334</v>
      </c>
      <c r="L17" s="74" t="s">
        <v>353</v>
      </c>
      <c r="N17" s="72" t="s">
        <v>375</v>
      </c>
      <c r="O17" s="74" t="s">
        <v>260</v>
      </c>
      <c r="P17" s="74" t="s">
        <v>256</v>
      </c>
      <c r="R17" t="s">
        <v>445</v>
      </c>
      <c r="U17" t="s">
        <v>463</v>
      </c>
      <c r="V17" s="87" t="s">
        <v>320</v>
      </c>
      <c r="W17" t="s">
        <v>256</v>
      </c>
      <c r="X17" s="72"/>
      <c r="Y17" s="74" t="s">
        <v>559</v>
      </c>
    </row>
    <row r="18" spans="1:26">
      <c r="A18" t="s">
        <v>271</v>
      </c>
      <c r="B18" t="s">
        <v>302</v>
      </c>
      <c r="C18">
        <v>18</v>
      </c>
      <c r="K18" t="s">
        <v>335</v>
      </c>
      <c r="L18" s="74" t="s">
        <v>354</v>
      </c>
      <c r="M18" t="s">
        <v>364</v>
      </c>
      <c r="N18" s="74" t="s">
        <v>351</v>
      </c>
      <c r="O18" s="74" t="s">
        <v>400</v>
      </c>
      <c r="P18" s="74" t="s">
        <v>417</v>
      </c>
      <c r="R18" s="74" t="s">
        <v>446</v>
      </c>
      <c r="U18" t="s">
        <v>464</v>
      </c>
      <c r="V18" s="89" t="s">
        <v>373</v>
      </c>
      <c r="W18" s="74" t="s">
        <v>470</v>
      </c>
      <c r="Y18" s="74" t="s">
        <v>560</v>
      </c>
    </row>
    <row r="19" spans="1:26">
      <c r="A19" t="s">
        <v>272</v>
      </c>
      <c r="B19" t="s">
        <v>308</v>
      </c>
      <c r="C19">
        <v>19</v>
      </c>
      <c r="K19" s="72" t="s">
        <v>257</v>
      </c>
      <c r="L19" s="74" t="s">
        <v>355</v>
      </c>
      <c r="M19" t="s">
        <v>337</v>
      </c>
      <c r="N19" s="72" t="s">
        <v>376</v>
      </c>
      <c r="O19" s="74" t="s">
        <v>401</v>
      </c>
      <c r="P19" s="74" t="s">
        <v>418</v>
      </c>
      <c r="R19" s="74" t="s">
        <v>256</v>
      </c>
      <c r="U19" s="74" t="s">
        <v>465</v>
      </c>
      <c r="V19" s="89" t="s">
        <v>374</v>
      </c>
      <c r="W19" s="74" t="s">
        <v>471</v>
      </c>
      <c r="X19" s="72" t="s">
        <v>257</v>
      </c>
      <c r="Y19" s="74" t="s">
        <v>561</v>
      </c>
    </row>
    <row r="20" spans="1:26">
      <c r="L20" s="74" t="s">
        <v>356</v>
      </c>
      <c r="M20" t="s">
        <v>351</v>
      </c>
      <c r="N20" s="72" t="s">
        <v>377</v>
      </c>
      <c r="O20" s="74" t="s">
        <v>402</v>
      </c>
      <c r="P20" s="74" t="s">
        <v>419</v>
      </c>
      <c r="R20" s="74" t="s">
        <v>447</v>
      </c>
      <c r="U20" s="74" t="s">
        <v>466</v>
      </c>
      <c r="V20" s="88" t="s">
        <v>375</v>
      </c>
      <c r="W20" s="74" t="s">
        <v>472</v>
      </c>
      <c r="X20" t="s">
        <v>338</v>
      </c>
      <c r="Y20" s="74" t="s">
        <v>562</v>
      </c>
    </row>
    <row r="21" spans="1:26">
      <c r="L21" s="74" t="s">
        <v>357</v>
      </c>
      <c r="M21" s="74" t="s">
        <v>365</v>
      </c>
      <c r="N21" s="74" t="s">
        <v>378</v>
      </c>
      <c r="O21" s="74" t="s">
        <v>403</v>
      </c>
      <c r="P21" s="74" t="s">
        <v>420</v>
      </c>
      <c r="R21" s="74" t="s">
        <v>448</v>
      </c>
      <c r="U21" s="72" t="s">
        <v>467</v>
      </c>
      <c r="V21" s="89" t="s">
        <v>351</v>
      </c>
      <c r="X21" t="s">
        <v>256</v>
      </c>
      <c r="Y21" s="72"/>
    </row>
    <row r="22" spans="1:26">
      <c r="A22" s="72" t="s">
        <v>88</v>
      </c>
      <c r="B22" t="s">
        <v>380</v>
      </c>
      <c r="K22" t="s">
        <v>336</v>
      </c>
      <c r="M22" s="74" t="s">
        <v>366</v>
      </c>
      <c r="N22" s="74" t="s">
        <v>379</v>
      </c>
      <c r="O22" s="74" t="s">
        <v>404</v>
      </c>
      <c r="P22" s="74" t="s">
        <v>421</v>
      </c>
      <c r="R22" s="74" t="s">
        <v>449</v>
      </c>
      <c r="U22" s="72"/>
      <c r="V22" s="88" t="s">
        <v>376</v>
      </c>
    </row>
    <row r="23" spans="1:26">
      <c r="A23" s="75" t="s">
        <v>87</v>
      </c>
      <c r="B23" s="75" t="s">
        <v>381</v>
      </c>
      <c r="K23" t="s">
        <v>337</v>
      </c>
      <c r="M23" s="74" t="s">
        <v>367</v>
      </c>
      <c r="O23" s="74" t="s">
        <v>405</v>
      </c>
      <c r="P23" s="74" t="s">
        <v>422</v>
      </c>
      <c r="R23" s="74" t="s">
        <v>450</v>
      </c>
      <c r="V23" s="88" t="s">
        <v>377</v>
      </c>
      <c r="W23" s="72" t="s">
        <v>257</v>
      </c>
    </row>
    <row r="24" spans="1:26">
      <c r="A24" t="s">
        <v>82</v>
      </c>
      <c r="B24" t="s">
        <v>382</v>
      </c>
      <c r="F24" t="s">
        <v>690</v>
      </c>
      <c r="K24" s="72" t="s">
        <v>257</v>
      </c>
      <c r="M24" s="74" t="s">
        <v>362</v>
      </c>
      <c r="O24" s="74" t="s">
        <v>406</v>
      </c>
      <c r="P24" s="74" t="s">
        <v>423</v>
      </c>
      <c r="R24" s="74" t="s">
        <v>451</v>
      </c>
      <c r="V24" s="89" t="s">
        <v>378</v>
      </c>
      <c r="W24" t="s">
        <v>338</v>
      </c>
      <c r="X24" s="72" t="s">
        <v>257</v>
      </c>
    </row>
    <row r="25" spans="1:26">
      <c r="A25" t="s">
        <v>81</v>
      </c>
      <c r="B25" t="s">
        <v>383</v>
      </c>
      <c r="F25" t="s">
        <v>1175</v>
      </c>
      <c r="K25" s="74" t="s">
        <v>338</v>
      </c>
      <c r="O25" s="74" t="s">
        <v>407</v>
      </c>
      <c r="P25" s="74" t="s">
        <v>424</v>
      </c>
      <c r="R25" s="74" t="s">
        <v>452</v>
      </c>
      <c r="V25" s="89" t="s">
        <v>379</v>
      </c>
      <c r="W25" t="s">
        <v>256</v>
      </c>
      <c r="X25" t="s">
        <v>338</v>
      </c>
    </row>
    <row r="26" spans="1:26">
      <c r="A26" t="s">
        <v>80</v>
      </c>
      <c r="B26" t="s">
        <v>384</v>
      </c>
      <c r="K26" s="74" t="s">
        <v>260</v>
      </c>
      <c r="L26" s="72"/>
      <c r="O26" s="72"/>
      <c r="P26" s="74" t="s">
        <v>425</v>
      </c>
      <c r="R26" s="74" t="s">
        <v>453</v>
      </c>
      <c r="X26" t="s">
        <v>256</v>
      </c>
    </row>
    <row r="27" spans="1:26">
      <c r="A27" t="s">
        <v>120</v>
      </c>
      <c r="B27" t="s">
        <v>385</v>
      </c>
      <c r="K27" s="74" t="s">
        <v>339</v>
      </c>
      <c r="L27" s="74"/>
      <c r="P27" s="74" t="s">
        <v>426</v>
      </c>
      <c r="X27" t="s">
        <v>351</v>
      </c>
      <c r="Y27" s="72" t="s">
        <v>563</v>
      </c>
      <c r="Z27" s="72"/>
    </row>
    <row r="28" spans="1:26">
      <c r="A28" t="s">
        <v>111</v>
      </c>
      <c r="B28" t="s">
        <v>386</v>
      </c>
      <c r="K28" s="74" t="s">
        <v>340</v>
      </c>
      <c r="L28" s="74"/>
      <c r="N28" s="72"/>
      <c r="X28" s="74" t="s">
        <v>319</v>
      </c>
      <c r="Y28" s="74" t="s">
        <v>260</v>
      </c>
    </row>
    <row r="29" spans="1:26">
      <c r="A29" t="s">
        <v>121</v>
      </c>
      <c r="B29" t="s">
        <v>387</v>
      </c>
      <c r="K29" s="74" t="s">
        <v>341</v>
      </c>
      <c r="L29" s="74"/>
      <c r="N29" s="74"/>
      <c r="O29" s="72"/>
      <c r="W29" t="s">
        <v>475</v>
      </c>
      <c r="X29" s="74" t="s">
        <v>476</v>
      </c>
      <c r="Y29" s="74" t="s">
        <v>564</v>
      </c>
    </row>
    <row r="30" spans="1:26">
      <c r="A30" t="s">
        <v>119</v>
      </c>
      <c r="B30" t="s">
        <v>388</v>
      </c>
      <c r="K30" s="74" t="s">
        <v>319</v>
      </c>
      <c r="L30" s="74"/>
      <c r="N30" s="74"/>
      <c r="P30" s="72" t="s">
        <v>428</v>
      </c>
      <c r="W30" s="72" t="s">
        <v>257</v>
      </c>
      <c r="Y30" s="74" t="s">
        <v>565</v>
      </c>
    </row>
    <row r="31" spans="1:26">
      <c r="A31" t="s">
        <v>280</v>
      </c>
      <c r="B31" t="s">
        <v>389</v>
      </c>
      <c r="J31" s="72"/>
      <c r="K31" s="74" t="s">
        <v>342</v>
      </c>
      <c r="L31" s="74"/>
      <c r="N31" s="74"/>
      <c r="P31" s="72" t="s">
        <v>429</v>
      </c>
      <c r="W31" t="s">
        <v>338</v>
      </c>
      <c r="Y31" s="88" t="s">
        <v>257</v>
      </c>
    </row>
    <row r="32" spans="1:26">
      <c r="A32" t="s">
        <v>122</v>
      </c>
      <c r="B32" t="s">
        <v>390</v>
      </c>
      <c r="K32" s="72" t="s">
        <v>343</v>
      </c>
      <c r="L32" s="74"/>
      <c r="N32" s="74"/>
      <c r="P32" s="74" t="s">
        <v>338</v>
      </c>
      <c r="W32" t="s">
        <v>256</v>
      </c>
      <c r="Y32" s="89" t="s">
        <v>260</v>
      </c>
    </row>
    <row r="33" spans="1:26">
      <c r="A33" t="s">
        <v>112</v>
      </c>
      <c r="B33" t="s">
        <v>408</v>
      </c>
      <c r="L33" s="74"/>
      <c r="N33" s="74"/>
      <c r="O33" s="72"/>
      <c r="W33" s="74" t="s">
        <v>476</v>
      </c>
      <c r="Y33" s="89" t="s">
        <v>566</v>
      </c>
    </row>
    <row r="34" spans="1:26">
      <c r="A34" t="s">
        <v>116</v>
      </c>
      <c r="B34" t="s">
        <v>415</v>
      </c>
      <c r="L34" s="72"/>
      <c r="N34" s="74"/>
      <c r="W34" s="74" t="s">
        <v>477</v>
      </c>
      <c r="X34" s="74" t="s">
        <v>256</v>
      </c>
      <c r="Y34" s="89" t="s">
        <v>342</v>
      </c>
    </row>
    <row r="35" spans="1:26">
      <c r="A35" t="s">
        <v>284</v>
      </c>
      <c r="B35" t="s">
        <v>427</v>
      </c>
      <c r="N35" s="74"/>
      <c r="P35" s="88" t="s">
        <v>431</v>
      </c>
      <c r="W35" s="74" t="s">
        <v>342</v>
      </c>
      <c r="X35" s="74" t="s">
        <v>526</v>
      </c>
      <c r="Y35" s="87"/>
      <c r="Z35" s="87"/>
    </row>
    <row r="36" spans="1:26">
      <c r="A36" t="s">
        <v>114</v>
      </c>
      <c r="B36" t="s">
        <v>430</v>
      </c>
      <c r="J36" s="72"/>
      <c r="P36" s="88" t="s">
        <v>394</v>
      </c>
      <c r="X36" s="74"/>
      <c r="Z36" s="87"/>
    </row>
    <row r="37" spans="1:26">
      <c r="A37" t="s">
        <v>285</v>
      </c>
      <c r="B37" t="s">
        <v>435</v>
      </c>
      <c r="N37" s="72"/>
      <c r="P37" s="88" t="s">
        <v>432</v>
      </c>
      <c r="W37" s="72"/>
      <c r="Y37" s="88"/>
      <c r="Z37" s="87"/>
    </row>
    <row r="38" spans="1:26">
      <c r="A38" t="s">
        <v>287</v>
      </c>
      <c r="B38" t="s">
        <v>437</v>
      </c>
      <c r="J38" s="72"/>
      <c r="P38" s="88" t="s">
        <v>258</v>
      </c>
    </row>
    <row r="39" spans="1:26">
      <c r="A39" t="s">
        <v>89</v>
      </c>
      <c r="B39" t="s">
        <v>454</v>
      </c>
      <c r="L39" s="72"/>
      <c r="P39" s="88" t="s">
        <v>433</v>
      </c>
      <c r="W39" s="74" t="s">
        <v>479</v>
      </c>
      <c r="Y39" s="88"/>
      <c r="Z39" s="87"/>
    </row>
    <row r="40" spans="1:26">
      <c r="A40" t="s">
        <v>290</v>
      </c>
      <c r="B40" t="s">
        <v>457</v>
      </c>
      <c r="J40" s="72"/>
      <c r="P40" s="88" t="s">
        <v>434</v>
      </c>
      <c r="W40" s="74" t="s">
        <v>480</v>
      </c>
      <c r="X40" s="72" t="s">
        <v>257</v>
      </c>
      <c r="Y40" s="88" t="s">
        <v>257</v>
      </c>
      <c r="Z40" s="87"/>
    </row>
    <row r="41" spans="1:26">
      <c r="A41" t="s">
        <v>249</v>
      </c>
      <c r="B41" t="s">
        <v>458</v>
      </c>
      <c r="L41" s="72"/>
      <c r="W41" s="74" t="s">
        <v>440</v>
      </c>
      <c r="X41" t="s">
        <v>312</v>
      </c>
      <c r="Y41" s="89" t="s">
        <v>260</v>
      </c>
      <c r="Z41" s="87"/>
    </row>
    <row r="42" spans="1:26">
      <c r="A42" t="s">
        <v>293</v>
      </c>
      <c r="B42" t="s">
        <v>468</v>
      </c>
      <c r="N42" s="72"/>
      <c r="P42" s="87"/>
      <c r="W42" s="74" t="s">
        <v>441</v>
      </c>
      <c r="X42" t="s">
        <v>256</v>
      </c>
      <c r="Y42" s="89" t="s">
        <v>566</v>
      </c>
    </row>
    <row r="43" spans="1:26">
      <c r="A43" t="s">
        <v>122</v>
      </c>
      <c r="B43" t="s">
        <v>390</v>
      </c>
      <c r="L43" s="72"/>
      <c r="P43" s="87"/>
      <c r="W43" s="74" t="s">
        <v>442</v>
      </c>
      <c r="X43" t="s">
        <v>528</v>
      </c>
      <c r="Y43" s="89" t="s">
        <v>342</v>
      </c>
      <c r="Z43" s="87"/>
    </row>
    <row r="44" spans="1:26">
      <c r="A44" t="s">
        <v>296</v>
      </c>
      <c r="B44" t="s">
        <v>473</v>
      </c>
      <c r="N44" s="72"/>
      <c r="P44" s="87"/>
      <c r="W44" s="74" t="s">
        <v>481</v>
      </c>
      <c r="X44" t="s">
        <v>342</v>
      </c>
      <c r="Y44" s="87"/>
    </row>
    <row r="45" spans="1:26">
      <c r="A45" t="s">
        <v>297</v>
      </c>
      <c r="B45" t="s">
        <v>474</v>
      </c>
      <c r="W45" s="74" t="s">
        <v>444</v>
      </c>
      <c r="X45" s="74" t="s">
        <v>529</v>
      </c>
      <c r="Y45" s="88"/>
      <c r="Z45" s="87"/>
    </row>
    <row r="46" spans="1:26">
      <c r="A46" t="s">
        <v>298</v>
      </c>
      <c r="B46" t="s">
        <v>478</v>
      </c>
      <c r="N46" s="72"/>
      <c r="W46" s="74" t="s">
        <v>445</v>
      </c>
      <c r="X46" s="72" t="s">
        <v>530</v>
      </c>
      <c r="Y46" s="87"/>
    </row>
    <row r="47" spans="1:26">
      <c r="A47" t="s">
        <v>299</v>
      </c>
      <c r="B47" t="s">
        <v>487</v>
      </c>
      <c r="W47" s="74" t="s">
        <v>482</v>
      </c>
    </row>
    <row r="48" spans="1:26">
      <c r="A48" t="s">
        <v>94</v>
      </c>
      <c r="B48" t="s">
        <v>495</v>
      </c>
      <c r="N48" s="72"/>
      <c r="W48" s="72" t="s">
        <v>416</v>
      </c>
    </row>
    <row r="49" spans="1:24">
      <c r="A49" t="s">
        <v>300</v>
      </c>
      <c r="B49" t="s">
        <v>502</v>
      </c>
      <c r="W49" s="72" t="s">
        <v>431</v>
      </c>
    </row>
    <row r="50" spans="1:24">
      <c r="A50" t="s">
        <v>96</v>
      </c>
      <c r="B50" t="s">
        <v>521</v>
      </c>
      <c r="W50" s="74" t="s">
        <v>337</v>
      </c>
    </row>
    <row r="51" spans="1:24">
      <c r="A51" t="s">
        <v>303</v>
      </c>
      <c r="B51" t="s">
        <v>522</v>
      </c>
      <c r="W51" s="74" t="s">
        <v>483</v>
      </c>
    </row>
    <row r="52" spans="1:24">
      <c r="A52" t="s">
        <v>304</v>
      </c>
      <c r="B52" t="s">
        <v>523</v>
      </c>
      <c r="W52" t="s">
        <v>338</v>
      </c>
      <c r="X52" t="s">
        <v>337</v>
      </c>
    </row>
    <row r="53" spans="1:24">
      <c r="A53" t="s">
        <v>106</v>
      </c>
      <c r="B53" t="s">
        <v>524</v>
      </c>
      <c r="W53" t="s">
        <v>256</v>
      </c>
      <c r="X53" s="72" t="s">
        <v>257</v>
      </c>
    </row>
    <row r="54" spans="1:24">
      <c r="A54" t="s">
        <v>305</v>
      </c>
      <c r="B54" t="s">
        <v>525</v>
      </c>
      <c r="W54" t="s">
        <v>411</v>
      </c>
      <c r="X54" t="s">
        <v>256</v>
      </c>
    </row>
    <row r="55" spans="1:24">
      <c r="A55" t="s">
        <v>306</v>
      </c>
      <c r="B55" t="s">
        <v>527</v>
      </c>
      <c r="W55" s="74" t="s">
        <v>484</v>
      </c>
      <c r="X55" s="74" t="s">
        <v>351</v>
      </c>
    </row>
    <row r="56" spans="1:24">
      <c r="A56" t="s">
        <v>103</v>
      </c>
      <c r="B56" t="s">
        <v>531</v>
      </c>
      <c r="W56" s="72" t="s">
        <v>429</v>
      </c>
      <c r="X56" s="74" t="s">
        <v>532</v>
      </c>
    </row>
    <row r="57" spans="1:24">
      <c r="A57" t="s">
        <v>110</v>
      </c>
      <c r="B57" t="s">
        <v>534</v>
      </c>
      <c r="W57" s="72" t="s">
        <v>409</v>
      </c>
      <c r="X57" t="s">
        <v>342</v>
      </c>
    </row>
    <row r="58" spans="1:24">
      <c r="A58" t="s">
        <v>109</v>
      </c>
      <c r="B58" t="s">
        <v>539</v>
      </c>
      <c r="W58" s="74" t="s">
        <v>447</v>
      </c>
      <c r="X58" t="s">
        <v>533</v>
      </c>
    </row>
    <row r="59" spans="1:24">
      <c r="A59" t="s">
        <v>107</v>
      </c>
      <c r="B59" t="s">
        <v>546</v>
      </c>
      <c r="W59" s="74" t="s">
        <v>448</v>
      </c>
      <c r="X59" s="72"/>
    </row>
    <row r="60" spans="1:24">
      <c r="A60" t="s">
        <v>307</v>
      </c>
      <c r="B60" t="s">
        <v>547</v>
      </c>
      <c r="W60" s="74" t="s">
        <v>449</v>
      </c>
    </row>
    <row r="61" spans="1:24">
      <c r="A61" t="s">
        <v>98</v>
      </c>
      <c r="B61" t="s">
        <v>567</v>
      </c>
      <c r="W61" s="74" t="s">
        <v>450</v>
      </c>
    </row>
    <row r="62" spans="1:24">
      <c r="A62" t="s">
        <v>100</v>
      </c>
      <c r="B62" t="s">
        <v>557</v>
      </c>
      <c r="W62" s="74" t="s">
        <v>451</v>
      </c>
    </row>
    <row r="63" spans="1:24">
      <c r="A63" t="s">
        <v>309</v>
      </c>
      <c r="B63" t="s">
        <v>558</v>
      </c>
      <c r="W63" s="74" t="s">
        <v>452</v>
      </c>
      <c r="X63" s="72" t="s">
        <v>257</v>
      </c>
    </row>
    <row r="64" spans="1:24">
      <c r="W64" s="74" t="s">
        <v>453</v>
      </c>
      <c r="X64" s="74" t="s">
        <v>338</v>
      </c>
    </row>
    <row r="65" spans="1:24" ht="15.75">
      <c r="A65" s="22" t="s">
        <v>56</v>
      </c>
      <c r="W65" s="74" t="s">
        <v>485</v>
      </c>
      <c r="X65" s="74" t="s">
        <v>260</v>
      </c>
    </row>
    <row r="66" spans="1:24" ht="15.75">
      <c r="A66" s="4" t="s">
        <v>136</v>
      </c>
      <c r="W66" s="74" t="s">
        <v>486</v>
      </c>
      <c r="X66" s="74" t="s">
        <v>535</v>
      </c>
    </row>
    <row r="67" spans="1:24" ht="15.75">
      <c r="A67" s="4" t="s">
        <v>57</v>
      </c>
      <c r="W67" s="74" t="s">
        <v>342</v>
      </c>
      <c r="X67" s="74" t="s">
        <v>536</v>
      </c>
    </row>
    <row r="68" spans="1:24" ht="15.75">
      <c r="A68" s="4" t="s">
        <v>58</v>
      </c>
      <c r="W68" s="72" t="s">
        <v>343</v>
      </c>
      <c r="X68" s="74" t="s">
        <v>537</v>
      </c>
    </row>
    <row r="69" spans="1:24" ht="15.75">
      <c r="A69" s="4" t="s">
        <v>59</v>
      </c>
      <c r="X69" s="74" t="s">
        <v>538</v>
      </c>
    </row>
    <row r="70" spans="1:24" ht="15.75">
      <c r="A70" s="4" t="s">
        <v>60</v>
      </c>
    </row>
    <row r="71" spans="1:24" ht="15.75">
      <c r="A71" s="4" t="s">
        <v>61</v>
      </c>
      <c r="W71" s="72" t="s">
        <v>257</v>
      </c>
    </row>
    <row r="72" spans="1:24" ht="15.75">
      <c r="A72" s="4" t="s">
        <v>62</v>
      </c>
      <c r="W72" s="74" t="s">
        <v>488</v>
      </c>
    </row>
    <row r="73" spans="1:24" s="130" customFormat="1">
      <c r="A73" s="130" t="s">
        <v>585</v>
      </c>
      <c r="W73" s="133"/>
    </row>
    <row r="74" spans="1:24" ht="15.75">
      <c r="A74" s="34" t="s">
        <v>132</v>
      </c>
      <c r="W74" s="74" t="s">
        <v>489</v>
      </c>
    </row>
    <row r="75" spans="1:24">
      <c r="W75" s="72" t="s">
        <v>491</v>
      </c>
      <c r="X75" s="72" t="s">
        <v>257</v>
      </c>
    </row>
    <row r="76" spans="1:24" ht="15.75">
      <c r="A76" s="16" t="s">
        <v>143</v>
      </c>
      <c r="W76" s="72" t="s">
        <v>492</v>
      </c>
      <c r="X76" s="74" t="s">
        <v>338</v>
      </c>
    </row>
    <row r="77" spans="1:24" ht="15.75">
      <c r="A77" s="16" t="s">
        <v>586</v>
      </c>
      <c r="W77" s="74" t="s">
        <v>260</v>
      </c>
      <c r="X77" s="74" t="s">
        <v>260</v>
      </c>
    </row>
    <row r="78" spans="1:24" ht="15.75">
      <c r="A78" s="16" t="s">
        <v>587</v>
      </c>
      <c r="W78" s="74" t="s">
        <v>342</v>
      </c>
      <c r="X78" s="74" t="s">
        <v>540</v>
      </c>
    </row>
    <row r="79" spans="1:24" ht="15.75">
      <c r="A79" s="16" t="s">
        <v>581</v>
      </c>
      <c r="W79" s="72" t="s">
        <v>493</v>
      </c>
      <c r="X79" s="74" t="s">
        <v>541</v>
      </c>
    </row>
    <row r="80" spans="1:24" ht="15.75">
      <c r="A80" s="16"/>
      <c r="W80" s="72" t="s">
        <v>494</v>
      </c>
      <c r="X80" s="74" t="s">
        <v>542</v>
      </c>
    </row>
    <row r="81" spans="1:24" ht="15.75">
      <c r="A81" s="131" t="s">
        <v>1152</v>
      </c>
      <c r="X81" s="74" t="s">
        <v>543</v>
      </c>
    </row>
    <row r="82" spans="1:24" ht="15.75">
      <c r="A82" s="131" t="s">
        <v>1153</v>
      </c>
    </row>
    <row r="83" spans="1:24" ht="15.75">
      <c r="A83" s="131" t="s">
        <v>581</v>
      </c>
      <c r="W83" t="s">
        <v>337</v>
      </c>
    </row>
    <row r="84" spans="1:24">
      <c r="W84" s="72" t="s">
        <v>257</v>
      </c>
      <c r="X84" t="s">
        <v>546</v>
      </c>
    </row>
    <row r="85" spans="1:24">
      <c r="W85" s="74" t="s">
        <v>338</v>
      </c>
    </row>
    <row r="86" spans="1:24" ht="15.75">
      <c r="A86" s="131" t="s">
        <v>1154</v>
      </c>
      <c r="B86" t="s">
        <v>1155</v>
      </c>
      <c r="W86" s="74" t="s">
        <v>260</v>
      </c>
      <c r="X86" t="s">
        <v>544</v>
      </c>
    </row>
    <row r="87" spans="1:24">
      <c r="A87" s="134" t="s">
        <v>35</v>
      </c>
      <c r="B87" t="s">
        <v>1156</v>
      </c>
      <c r="W87" s="74" t="s">
        <v>496</v>
      </c>
      <c r="X87" s="74" t="s">
        <v>338</v>
      </c>
    </row>
    <row r="88" spans="1:24">
      <c r="A88" s="135" t="s">
        <v>261</v>
      </c>
      <c r="B88" s="130" t="s">
        <v>1157</v>
      </c>
      <c r="W88" s="74" t="s">
        <v>497</v>
      </c>
      <c r="X88" s="74" t="s">
        <v>260</v>
      </c>
    </row>
    <row r="89" spans="1:24">
      <c r="A89" s="130" t="s">
        <v>262</v>
      </c>
      <c r="B89" s="130" t="s">
        <v>1158</v>
      </c>
      <c r="W89" s="74" t="s">
        <v>498</v>
      </c>
      <c r="X89" s="74" t="s">
        <v>545</v>
      </c>
    </row>
    <row r="90" spans="1:24">
      <c r="A90" s="136" t="s">
        <v>168</v>
      </c>
      <c r="B90" s="130" t="s">
        <v>1159</v>
      </c>
      <c r="W90" s="74" t="s">
        <v>499</v>
      </c>
    </row>
    <row r="91" spans="1:24">
      <c r="A91" s="132" t="s">
        <v>263</v>
      </c>
      <c r="B91" s="130" t="s">
        <v>1160</v>
      </c>
      <c r="W91" s="74" t="s">
        <v>500</v>
      </c>
      <c r="X91" s="72"/>
    </row>
    <row r="92" spans="1:24">
      <c r="A92" s="137" t="s">
        <v>219</v>
      </c>
      <c r="B92" s="130" t="s">
        <v>1161</v>
      </c>
      <c r="W92" s="74" t="s">
        <v>501</v>
      </c>
      <c r="X92" t="s">
        <v>547</v>
      </c>
    </row>
    <row r="93" spans="1:24">
      <c r="A93" s="138" t="s">
        <v>264</v>
      </c>
      <c r="B93" s="130" t="s">
        <v>1162</v>
      </c>
    </row>
    <row r="94" spans="1:24">
      <c r="A94" s="139" t="s">
        <v>42</v>
      </c>
      <c r="B94" s="130" t="s">
        <v>1163</v>
      </c>
      <c r="X94" s="72" t="s">
        <v>257</v>
      </c>
    </row>
    <row r="95" spans="1:24">
      <c r="A95" s="140" t="s">
        <v>265</v>
      </c>
      <c r="B95" s="130" t="s">
        <v>1164</v>
      </c>
      <c r="W95" s="72" t="s">
        <v>503</v>
      </c>
      <c r="X95" s="74" t="s">
        <v>256</v>
      </c>
    </row>
    <row r="96" spans="1:24">
      <c r="A96" s="130" t="s">
        <v>266</v>
      </c>
      <c r="B96" s="130" t="s">
        <v>1165</v>
      </c>
      <c r="W96" t="s">
        <v>504</v>
      </c>
      <c r="X96" s="74" t="s">
        <v>548</v>
      </c>
    </row>
    <row r="97" spans="1:24">
      <c r="A97" s="130" t="s">
        <v>38</v>
      </c>
      <c r="B97" s="130" t="s">
        <v>1166</v>
      </c>
      <c r="W97" t="s">
        <v>505</v>
      </c>
      <c r="X97" s="74" t="s">
        <v>549</v>
      </c>
    </row>
    <row r="98" spans="1:24">
      <c r="A98" s="130" t="s">
        <v>211</v>
      </c>
      <c r="B98" s="130" t="s">
        <v>1167</v>
      </c>
      <c r="W98" s="74" t="s">
        <v>506</v>
      </c>
      <c r="X98" s="74" t="s">
        <v>550</v>
      </c>
    </row>
    <row r="99" spans="1:24">
      <c r="A99" s="130" t="s">
        <v>267</v>
      </c>
      <c r="B99" s="130" t="s">
        <v>1168</v>
      </c>
      <c r="W99" s="74" t="s">
        <v>507</v>
      </c>
      <c r="X99" s="74" t="s">
        <v>551</v>
      </c>
    </row>
    <row r="100" spans="1:24">
      <c r="A100" s="130" t="s">
        <v>44</v>
      </c>
      <c r="B100" s="130" t="s">
        <v>1169</v>
      </c>
      <c r="W100" s="74" t="s">
        <v>508</v>
      </c>
      <c r="X100" s="74" t="s">
        <v>552</v>
      </c>
    </row>
    <row r="101" spans="1:24">
      <c r="A101" s="130" t="s">
        <v>268</v>
      </c>
      <c r="B101" s="130" t="s">
        <v>1170</v>
      </c>
      <c r="W101" s="74" t="s">
        <v>509</v>
      </c>
      <c r="X101" s="74" t="s">
        <v>553</v>
      </c>
    </row>
    <row r="102" spans="1:24">
      <c r="A102" s="130" t="s">
        <v>269</v>
      </c>
      <c r="B102" s="130" t="s">
        <v>1171</v>
      </c>
      <c r="W102" s="74" t="s">
        <v>510</v>
      </c>
      <c r="X102" s="74" t="s">
        <v>554</v>
      </c>
    </row>
    <row r="103" spans="1:24">
      <c r="A103" s="130" t="s">
        <v>270</v>
      </c>
      <c r="B103" s="130" t="s">
        <v>1172</v>
      </c>
      <c r="W103" s="74" t="s">
        <v>511</v>
      </c>
      <c r="X103" s="74" t="s">
        <v>555</v>
      </c>
    </row>
    <row r="104" spans="1:24">
      <c r="A104" s="130" t="s">
        <v>271</v>
      </c>
      <c r="B104" s="130" t="s">
        <v>1173</v>
      </c>
      <c r="W104" s="74" t="s">
        <v>512</v>
      </c>
      <c r="X104" s="74" t="s">
        <v>556</v>
      </c>
    </row>
    <row r="105" spans="1:24">
      <c r="A105" s="130" t="s">
        <v>272</v>
      </c>
      <c r="B105" s="130" t="s">
        <v>1174</v>
      </c>
      <c r="W105" s="74" t="s">
        <v>513</v>
      </c>
      <c r="X105" s="74" t="s">
        <v>342</v>
      </c>
    </row>
    <row r="106" spans="1:24">
      <c r="W106" s="74" t="s">
        <v>514</v>
      </c>
    </row>
    <row r="107" spans="1:24">
      <c r="W107" s="74" t="s">
        <v>515</v>
      </c>
      <c r="X107" s="72"/>
    </row>
    <row r="108" spans="1:24">
      <c r="W108" s="72" t="s">
        <v>257</v>
      </c>
    </row>
    <row r="109" spans="1:24">
      <c r="W109" s="74" t="s">
        <v>516</v>
      </c>
    </row>
    <row r="110" spans="1:24">
      <c r="W110" s="74" t="s">
        <v>338</v>
      </c>
    </row>
    <row r="111" spans="1:24">
      <c r="W111" s="74" t="s">
        <v>260</v>
      </c>
    </row>
    <row r="112" spans="1:24">
      <c r="W112" s="74" t="s">
        <v>374</v>
      </c>
    </row>
    <row r="113" spans="23:23">
      <c r="W113" s="74" t="s">
        <v>517</v>
      </c>
    </row>
    <row r="114" spans="23:23">
      <c r="W114" s="74" t="s">
        <v>518</v>
      </c>
    </row>
    <row r="115" spans="23:23">
      <c r="W115" s="74" t="s">
        <v>519</v>
      </c>
    </row>
    <row r="116" spans="23:23">
      <c r="W116" s="74" t="s">
        <v>520</v>
      </c>
    </row>
    <row r="119" spans="23:23">
      <c r="W119" s="72"/>
    </row>
    <row r="121" spans="23:23">
      <c r="W121" s="72"/>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AC4C52-534D-4766-8054-7A3C994ACEC3}">
  <ds:schemaRefs>
    <ds:schemaRef ds:uri="http://schemas.microsoft.com/office/2006/documentManagement/types"/>
    <ds:schemaRef ds:uri="http://purl.org/dc/elements/1.1/"/>
    <ds:schemaRef ds:uri="http://www.w3.org/XML/1998/namespace"/>
    <ds:schemaRef ds:uri="http://schemas.microsoft.com/office/infopath/2007/PartnerControls"/>
    <ds:schemaRef ds:uri="http://schemas.microsoft.com/office/2006/metadata/properties"/>
    <ds:schemaRef ds:uri="d42cb539-2175-4163-af16-fcc1eaf788da"/>
    <ds:schemaRef ds:uri="http://schemas.openxmlformats.org/package/2006/metadata/core-properties"/>
    <ds:schemaRef ds:uri="0049cdae-3b71-4cb4-b22f-0c192de248fc"/>
    <ds:schemaRef ds:uri="http://purl.org/dc/dcmitype/"/>
    <ds:schemaRef ds:uri="http://purl.org/dc/terms/"/>
  </ds:schemaRefs>
</ds:datastoreItem>
</file>

<file path=customXml/itemProps2.xml><?xml version="1.0" encoding="utf-8"?>
<ds:datastoreItem xmlns:ds="http://schemas.openxmlformats.org/officeDocument/2006/customXml" ds:itemID="{C2723D23-E771-4C00-8F64-DA39641902A2}">
  <ds:schemaRefs>
    <ds:schemaRef ds:uri="http://schemas.microsoft.com/sharepoint/v3/contenttype/forms"/>
  </ds:schemaRefs>
</ds:datastoreItem>
</file>

<file path=customXml/itemProps3.xml><?xml version="1.0" encoding="utf-8"?>
<ds:datastoreItem xmlns:ds="http://schemas.openxmlformats.org/officeDocument/2006/customXml" ds:itemID="{3D499875-BD5D-4752-AC06-A8298989DD5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68</vt:i4>
      </vt:variant>
    </vt:vector>
  </HeadingPairs>
  <TitlesOfParts>
    <vt:vector size="76" baseType="lpstr">
      <vt:lpstr>Hoja2</vt:lpstr>
      <vt:lpstr>INVENTARIO</vt:lpstr>
      <vt:lpstr>Trasparencia</vt:lpstr>
      <vt:lpstr>TRD</vt:lpstr>
      <vt:lpstr>PORCENTAJES</vt:lpstr>
      <vt:lpstr>Hoja1 (2)</vt:lpstr>
      <vt:lpstr>Indice</vt:lpstr>
      <vt:lpstr>Valores</vt:lpstr>
      <vt:lpstr>INVENTARIO!Área_de_impresión</vt:lpstr>
      <vt:lpstr>clasificacion</vt:lpstr>
      <vt:lpstr>Conceptos_Jurídicos</vt:lpstr>
      <vt:lpstr>dEPENDENCIA</vt:lpstr>
      <vt:lpstr>Despacho_del_Ministro_de_Vivienda_Ciudad_y_Territorio</vt:lpstr>
      <vt:lpstr>Despacho_del_Viceministerio_de_Vivienda</vt:lpstr>
      <vt:lpstr>Despacho_del_Viceministro_de_Agua_y_Saneamiento_Básico</vt:lpstr>
      <vt:lpstr>Dirección_de_Desarrollo_Sectorial</vt:lpstr>
      <vt:lpstr>Dirección_de_Espacio_Urbano_y_Territorial</vt:lpstr>
      <vt:lpstr>Dirección_de_Inversiones_en_Vivienda_de_Interes_Social</vt:lpstr>
      <vt:lpstr>Dirección_de_Programas</vt:lpstr>
      <vt:lpstr>Dirección_del_Sistema_Habitacional</vt:lpstr>
      <vt:lpstr>Direccionamiento_Estratégico</vt:lpstr>
      <vt:lpstr>Direccionamiento_Estratégico1</vt:lpstr>
      <vt:lpstr>Evaluación_Independiente_y_Asesoría</vt:lpstr>
      <vt:lpstr>Evaluación_Independiente_y_Asesoría1</vt:lpstr>
      <vt:lpstr>Fondo_Nacional_de_Vivienda_FONVIVIENDA</vt:lpstr>
      <vt:lpstr>FORMATO</vt:lpstr>
      <vt:lpstr>FORMATO1</vt:lpstr>
      <vt:lpstr>geo</vt:lpstr>
      <vt:lpstr>Gestión_a_la_Política_de_Agua_Potable_y_Saneamiento_Básico</vt:lpstr>
      <vt:lpstr>Gestión_a_la_Política_de_Espacio_Urbano_y_Territorial</vt:lpstr>
      <vt:lpstr>Gestión_a_la_Política_de_Vivienda</vt:lpstr>
      <vt:lpstr>Gestión_de_Comunicaciones_Internas_y_Externas</vt:lpstr>
      <vt:lpstr>Gestión_de_Comunicaciones_Internas_y_Externas1</vt:lpstr>
      <vt:lpstr>Gestión_de_Contratación</vt:lpstr>
      <vt:lpstr>Gestión_de_Recursos_Físicos</vt:lpstr>
      <vt:lpstr>Gestión_de_Tecnologías_de_la_Información_y_las_Comunicaciones</vt:lpstr>
      <vt:lpstr>Gestión_Documental</vt:lpstr>
      <vt:lpstr>Gestión_Estratégica_del_Talento_Humano</vt:lpstr>
      <vt:lpstr>Gestión_Financiera</vt:lpstr>
      <vt:lpstr>Grupo_de_Atención_al_Usuario_y_Archivo</vt:lpstr>
      <vt:lpstr>Grupo_de_Conceptos</vt:lpstr>
      <vt:lpstr>Grupo_de_Contabilidad</vt:lpstr>
      <vt:lpstr>Grupo_de_Contratos</vt:lpstr>
      <vt:lpstr>Grupo_de_Control_Interno_Disciplinario</vt:lpstr>
      <vt:lpstr>Grupo_de_Desarrollo_Sostenible</vt:lpstr>
      <vt:lpstr>Grupo_de_Evaluación_de_Proyectos</vt:lpstr>
      <vt:lpstr>Grupo_de_Gestión_de_Recursos_y_Presupuesto</vt:lpstr>
      <vt:lpstr>Grupo_de_Monitoreo_del_SGP_de_Agua_Potable_y_Saneamiento_Básico</vt:lpstr>
      <vt:lpstr>Grupo_de_Política_Sectorial</vt:lpstr>
      <vt:lpstr>Grupo_de_Presupuesto_y_Cuentas</vt:lpstr>
      <vt:lpstr>Grupo_de_Procesos_Judiciales</vt:lpstr>
      <vt:lpstr>Grupo_de_Recursos_Físicos</vt:lpstr>
      <vt:lpstr>Grupo_de_Seguimiento_y_Evaluación</vt:lpstr>
      <vt:lpstr>Grupo_de_Soporte_Técnico_y_Apoyo_Informático</vt:lpstr>
      <vt:lpstr>Grupo_de_Talento_Humano</vt:lpstr>
      <vt:lpstr>Grupo_de_Tesoreriía</vt:lpstr>
      <vt:lpstr>Grupo_de_Titulación_y_Saneamiento_Predial</vt:lpstr>
      <vt:lpstr>Oficina_Asesora_Jurídica</vt:lpstr>
      <vt:lpstr>Oficina_de_Tecnologias_de_la_Información_y_las_Comunicaciones</vt:lpstr>
      <vt:lpstr>PROCESOS</vt:lpstr>
      <vt:lpstr>Procesos_Disciplinarios</vt:lpstr>
      <vt:lpstr>Procesos_Judiciales_y_Acciones_Constitucionales</vt:lpstr>
      <vt:lpstr>Relaciones_Estratégicas</vt:lpstr>
      <vt:lpstr>Saneamiento_de_activos_de_los_extintos_ICT_INURBE</vt:lpstr>
      <vt:lpstr>Secretaria_General</vt:lpstr>
      <vt:lpstr>Seguimiento_y_Mejora_Continua</vt:lpstr>
      <vt:lpstr>Servicio_al_Ciudadano</vt:lpstr>
      <vt:lpstr>SINO</vt:lpstr>
      <vt:lpstr>Subdirección_de_Asistencia_Técnica_y_Operaciones_Urbanas_Integrales</vt:lpstr>
      <vt:lpstr>Subdirección_de_Estructuración_de_Programas</vt:lpstr>
      <vt:lpstr>Subdirección_de_Gestión_Empresarial</vt:lpstr>
      <vt:lpstr>Subdirección_de_Políticas_de_Desarrollo_Urbano_y_Territorial</vt:lpstr>
      <vt:lpstr>Subdirección_de_Promoción_y_Apoyo_Técnico</vt:lpstr>
      <vt:lpstr>Subdirección_de_Proyectos</vt:lpstr>
      <vt:lpstr>Subdirección_de_Servicios_Administrativos</vt:lpstr>
      <vt:lpstr>Subdirección_de_Subsidio_Familiar_de_Vivienda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Admin_VSR</dc:creator>
  <cp:lastModifiedBy>Amelia Navarro</cp:lastModifiedBy>
  <cp:revision/>
  <cp:lastPrinted>2019-09-10T21:43:23Z</cp:lastPrinted>
  <dcterms:created xsi:type="dcterms:W3CDTF">2013-10-31T22:24:55Z</dcterms:created>
  <dcterms:modified xsi:type="dcterms:W3CDTF">2020-12-04T18:53:09Z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0x0101002B925B5B197580408117BBF0602E3E2E</vt:lpwstr>
  </property>
  <property fmtid="{D5CDD505-2E9C-101B-9397-08002B2CF9AE}" pid="3" name="Order">
    <vt:r8>1586600</vt:r8>
  </property>
  <property fmtid="{D5CDD505-2E9C-101B-9397-08002B2CF9AE}" pid="4" name="_ExtendedDescription">
    <vt:lpwstr/>
  </property>
  <property fmtid="{D5CDD505-2E9C-101B-9397-08002B2CF9AE}" pid="5" name="TriggerFlowInfo">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ies>
</file>